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firstSheet="1" activeTab="1"/>
  </bookViews>
  <sheets>
    <sheet name="VzorPolozky" sheetId="10" state="hidden" r:id="rId1"/>
    <sheet name="Stavba" sheetId="1" r:id="rId2"/>
    <sheet name="Položkový rozpočet" sheetId="16" r:id="rId3"/>
    <sheet name="Seznam IO, kabely MaR" sheetId="20" r:id="rId4"/>
  </sheets>
  <externalReferences>
    <externalReference r:id="rId5"/>
  </externalReferences>
  <definedNames>
    <definedName name="a" localSheetId="3">#REF!</definedName>
    <definedName name="a">#REF!</definedName>
    <definedName name="AAA" localSheetId="3">#REF!</definedName>
    <definedName name="AAA">#REF!</definedName>
    <definedName name="CelkemDPHVypocet" localSheetId="3">'Seznam IO, kabely MaR'!#REF!</definedName>
    <definedName name="CelkemDPHVypocet" localSheetId="1">Stavba!$I$38</definedName>
    <definedName name="CenaCelkem" localSheetId="3">'Seznam IO, kabely MaR'!#REF!</definedName>
    <definedName name="CenaCelkem">Stavba!$H$27</definedName>
    <definedName name="CenaCelkemBezDPH" localSheetId="3">'Seznam IO, kabely MaR'!#REF!</definedName>
    <definedName name="CenaCelkemBezDPH">Stavba!$H$26</definedName>
    <definedName name="CenaCelkemVypocet" localSheetId="3">'Seznam IO, kabely MaR'!#REF!</definedName>
    <definedName name="CenaCelkemVypocet" localSheetId="1">Stavba!$J$38</definedName>
    <definedName name="cisloobjektu" localSheetId="3">'Seznam IO, kabely MaR'!#REF!</definedName>
    <definedName name="cisloobjektu">Stavba!$E$4</definedName>
    <definedName name="CisloRozpoctu">'[1]Krycí list'!$C$2</definedName>
    <definedName name="CisloStavby" localSheetId="3">'Seznam IO, kabely MaR'!#REF!</definedName>
    <definedName name="CisloStavby" localSheetId="1">Stavba!#REF!</definedName>
    <definedName name="cislostavby">'[1]Krycí list'!$A$7</definedName>
    <definedName name="CisloStavebnihoRozpoctu" localSheetId="3">'Seznam IO, kabely MaR'!#REF!</definedName>
    <definedName name="CisloStavebnihoRozpoctu">Stavba!$E$5</definedName>
    <definedName name="dadresa" localSheetId="3">'Seznam IO, kabely MaR'!#REF!</definedName>
    <definedName name="dadresa">Stavba!$E$13:$H$13</definedName>
    <definedName name="DIČ" localSheetId="3">'Seznam IO, kabely MaR'!#REF!</definedName>
    <definedName name="DIČ" localSheetId="1">Stavba!$J$13</definedName>
    <definedName name="dmisto" localSheetId="3">'Seznam IO, kabely MaR'!#REF!</definedName>
    <definedName name="dmisto">Stavba!$E$14:$H$14</definedName>
    <definedName name="DPHSni" localSheetId="3">'Seznam IO, kabely MaR'!#REF!</definedName>
    <definedName name="DPHSni">Stavba!#REF!</definedName>
    <definedName name="DPHZakl" localSheetId="3">'Seznam IO, kabely MaR'!#REF!</definedName>
    <definedName name="DPHZakl">Stavba!$H$24</definedName>
    <definedName name="dpsc" localSheetId="3">'Seznam IO, kabely MaR'!#REF!</definedName>
    <definedName name="dpsc" localSheetId="1">Stavba!$D$14</definedName>
    <definedName name="IČO" localSheetId="3">'Seznam IO, kabely MaR'!#REF!</definedName>
    <definedName name="IČO" localSheetId="1">Stavba!$J$12</definedName>
    <definedName name="Mena" localSheetId="3">'Seznam IO, kabely MaR'!#REF!</definedName>
    <definedName name="Mena">Stavba!$K$27</definedName>
    <definedName name="MistoStavby" localSheetId="3">'Seznam IO, kabely MaR'!#REF!</definedName>
    <definedName name="MistoStavby">Stavba!$E$5</definedName>
    <definedName name="nazevobjektu" localSheetId="3">'Seznam IO, kabely MaR'!#REF!</definedName>
    <definedName name="nazevobjektu">Stavba!$F$4</definedName>
    <definedName name="NazevRozpoctu">'[1]Krycí list'!$D$2</definedName>
    <definedName name="NazevStavby" localSheetId="3">'Seznam IO, kabely MaR'!#REF!</definedName>
    <definedName name="NazevStavby" localSheetId="1">Stavba!$E$3</definedName>
    <definedName name="nazevstavby">'[1]Krycí list'!$C$7</definedName>
    <definedName name="NazevStavebnihoRozpoctu" localSheetId="3">'Seznam IO, kabely MaR'!#REF!</definedName>
    <definedName name="NazevStavebnihoRozpoctu">Stavba!$F$5</definedName>
    <definedName name="oadresa" localSheetId="3">'Seznam IO, kabely MaR'!#REF!</definedName>
    <definedName name="oadresa">Stavba!$E$7</definedName>
    <definedName name="Objednatel" localSheetId="3">'Seznam IO, kabely MaR'!#REF!</definedName>
    <definedName name="Objednatel" localSheetId="1">Stavba!$E$6</definedName>
    <definedName name="Objekt" localSheetId="3">'Seznam IO, kabely MaR'!#REF!</definedName>
    <definedName name="Objekt" localSheetId="1">Stavba!$C$36</definedName>
    <definedName name="_xlnm.Print_Area" localSheetId="2">'Položkový rozpočet'!$A$1:$I$98</definedName>
    <definedName name="_xlnm.Print_Area" localSheetId="3">'Seznam IO, kabely MaR'!$A$1:$M$87</definedName>
    <definedName name="_xlnm.Print_Area" localSheetId="1">Stavba!$A$1:$L$39</definedName>
    <definedName name="odic" localSheetId="3">'Seznam IO, kabely MaR'!#REF!</definedName>
    <definedName name="odic" localSheetId="1">Stavba!$J$7</definedName>
    <definedName name="oico" localSheetId="3">'Seznam IO, kabely MaR'!#REF!</definedName>
    <definedName name="oico" localSheetId="1">Stavba!$J$6</definedName>
    <definedName name="omisto" localSheetId="3">'Seznam IO, kabely MaR'!#REF!</definedName>
    <definedName name="omisto" localSheetId="1">Stavba!$E$8</definedName>
    <definedName name="onazev" localSheetId="3">'Seznam IO, kabely MaR'!#REF!</definedName>
    <definedName name="onazev" localSheetId="1">Stavba!$E$7</definedName>
    <definedName name="opsc" localSheetId="3">'Seznam IO, kabely MaR'!#REF!</definedName>
    <definedName name="opsc" localSheetId="1">Stavba!$D$8</definedName>
    <definedName name="padresa" localSheetId="3">'Seznam IO, kabely MaR'!#REF!</definedName>
    <definedName name="padresa">Stavba!$E$10</definedName>
    <definedName name="pdic" localSheetId="3">'Seznam IO, kabely MaR'!#REF!</definedName>
    <definedName name="pdic">Stavba!$J$10</definedName>
    <definedName name="pico" localSheetId="3">'Seznam IO, kabely MaR'!#REF!</definedName>
    <definedName name="pico">Stavba!$J$9</definedName>
    <definedName name="pmisto" localSheetId="3">'Seznam IO, kabely MaR'!#REF!</definedName>
    <definedName name="pmisto">Stavba!$E$11</definedName>
    <definedName name="PocetMJ" localSheetId="3">#REF!</definedName>
    <definedName name="PocetMJ">#REF!</definedName>
    <definedName name="PoptavkaID" localSheetId="3">'Seznam IO, kabely MaR'!#REF!</definedName>
    <definedName name="PoptavkaID">Stavba!$A$2</definedName>
    <definedName name="pPSC" localSheetId="3">'Seznam IO, kabely MaR'!#REF!</definedName>
    <definedName name="pPSC">Stavba!$D$11</definedName>
    <definedName name="Projektant" localSheetId="3">'Seznam IO, kabely MaR'!#REF!</definedName>
    <definedName name="Projektant">Stavba!$E$9</definedName>
    <definedName name="s" localSheetId="3">#REF!</definedName>
    <definedName name="s">#REF!</definedName>
    <definedName name="SazbaDPH1" localSheetId="3">'Seznam IO, kabely MaR'!#REF!</definedName>
    <definedName name="SazbaDPH1" localSheetId="1">Stavba!#REF!</definedName>
    <definedName name="SazbaDPH1">'[1]Krycí list'!$C$30</definedName>
    <definedName name="SazbaDPH2" localSheetId="3">'Seznam IO, kabely MaR'!#REF!</definedName>
    <definedName name="SazbaDPH2" localSheetId="1">Stavba!$F$23</definedName>
    <definedName name="SazbaDPH2">'[1]Krycí list'!$C$32</definedName>
    <definedName name="SloupecCC" localSheetId="3">#REF!</definedName>
    <definedName name="SloupecCC">#REF!</definedName>
    <definedName name="SloupecCisloPol" localSheetId="3">#REF!</definedName>
    <definedName name="SloupecCisloPol">#REF!</definedName>
    <definedName name="SloupecJC" localSheetId="3">#REF!</definedName>
    <definedName name="SloupecJC">#REF!</definedName>
    <definedName name="SloupecMJ" localSheetId="3">#REF!</definedName>
    <definedName name="SloupecMJ">#REF!</definedName>
    <definedName name="SloupecMnozstvi" localSheetId="3">#REF!</definedName>
    <definedName name="SloupecMnozstvi">#REF!</definedName>
    <definedName name="SloupecNazPol" localSheetId="3">#REF!</definedName>
    <definedName name="SloupecNazPol">#REF!</definedName>
    <definedName name="SloupecPC" localSheetId="3">#REF!</definedName>
    <definedName name="SloupecPC">#REF!</definedName>
    <definedName name="Vypracoval" localSheetId="3">'Seznam IO, kabely MaR'!#REF!</definedName>
    <definedName name="Vypracoval">Stavba!$E$15</definedName>
    <definedName name="Z_B7E7C763_C459_487D_8ABA_5CFDDFBD5A84_.wvu.Cols" localSheetId="3" hidden="1">'Seznam IO, kabely MaR'!$A:$A</definedName>
    <definedName name="Z_B7E7C763_C459_487D_8ABA_5CFDDFBD5A84_.wvu.Cols" localSheetId="1" hidden="1">Stavba!$A:$A</definedName>
    <definedName name="Z_B7E7C763_C459_487D_8ABA_5CFDDFBD5A84_.wvu.PrintArea" localSheetId="3" hidden="1">'Seznam IO, kabely MaR'!#REF!</definedName>
    <definedName name="Z_B7E7C763_C459_487D_8ABA_5CFDDFBD5A84_.wvu.PrintArea" localSheetId="1" hidden="1">Stavba!$C$2:$K$34</definedName>
    <definedName name="ZakladDPHSni" localSheetId="3">'Seznam IO, kabely MaR'!#REF!</definedName>
    <definedName name="ZakladDPHSni">Stavba!#REF!</definedName>
    <definedName name="ZakladDPHSniVypocet" localSheetId="3">'Seznam IO, kabely MaR'!#REF!</definedName>
    <definedName name="ZakladDPHSniVypocet" localSheetId="1">Stavba!$G$38</definedName>
    <definedName name="ZakladDPHZakl" localSheetId="3">'Seznam IO, kabely MaR'!#REF!</definedName>
    <definedName name="ZakladDPHZakl">Stavba!$H$23</definedName>
    <definedName name="ZakladDPHZaklVypocet" localSheetId="3">'Seznam IO, kabely MaR'!#REF!</definedName>
    <definedName name="ZakladDPHZaklVypocet" localSheetId="1">Stavba!$H$38</definedName>
    <definedName name="Zaokrouhleni" localSheetId="3">'Seznam IO, kabely MaR'!#REF!</definedName>
    <definedName name="Zaokrouhleni">Stavba!$H$25</definedName>
    <definedName name="Zhotovitel" localSheetId="3">'Seznam IO, kabely MaR'!#REF!</definedName>
    <definedName name="Zhotovitel">Stavba!$E$12:$H$12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fileRecoveryPr autoRecover="0"/>
</workbook>
</file>

<file path=xl/calcChain.xml><?xml version="1.0" encoding="utf-8"?>
<calcChain xmlns="http://schemas.openxmlformats.org/spreadsheetml/2006/main">
  <c r="H92" i="16" l="1"/>
  <c r="H16" i="16" l="1"/>
  <c r="G16" i="16"/>
  <c r="I16" i="16"/>
  <c r="H91" i="16"/>
  <c r="G90" i="16" l="1"/>
  <c r="H25" i="16"/>
  <c r="H24" i="16"/>
  <c r="H23" i="16"/>
  <c r="H22" i="16"/>
  <c r="G25" i="16"/>
  <c r="G24" i="16"/>
  <c r="G23" i="16"/>
  <c r="G22" i="16"/>
  <c r="I18" i="16"/>
  <c r="H18" i="16"/>
  <c r="G18" i="16"/>
  <c r="H88" i="16"/>
  <c r="G88" i="16"/>
  <c r="H87" i="16"/>
  <c r="G87" i="16"/>
  <c r="H86" i="16"/>
  <c r="H85" i="16"/>
  <c r="G85" i="16"/>
  <c r="H82" i="16"/>
  <c r="H83" i="16"/>
  <c r="G83" i="16"/>
  <c r="H81" i="16"/>
  <c r="G81" i="16"/>
  <c r="H79" i="16"/>
  <c r="G79" i="16"/>
  <c r="H78" i="16"/>
  <c r="G78" i="16"/>
  <c r="H76" i="16"/>
  <c r="G76" i="16"/>
  <c r="H62" i="16"/>
  <c r="G62" i="16"/>
  <c r="H60" i="16"/>
  <c r="G60" i="16"/>
  <c r="H67" i="16"/>
  <c r="G67" i="16"/>
  <c r="H74" i="16"/>
  <c r="G74" i="16"/>
  <c r="H73" i="16"/>
  <c r="G73" i="16"/>
  <c r="H72" i="16"/>
  <c r="G72" i="16"/>
  <c r="H71" i="16"/>
  <c r="G71" i="16"/>
  <c r="H70" i="16"/>
  <c r="G70" i="16"/>
  <c r="H69" i="16"/>
  <c r="G69" i="16"/>
  <c r="H68" i="16"/>
  <c r="G68" i="16"/>
  <c r="H66" i="16"/>
  <c r="G66" i="16"/>
  <c r="H65" i="16"/>
  <c r="G65" i="16"/>
  <c r="H64" i="16"/>
  <c r="G64" i="16"/>
  <c r="H63" i="16"/>
  <c r="G63" i="16"/>
  <c r="H61" i="16"/>
  <c r="G61" i="16"/>
  <c r="H59" i="16"/>
  <c r="G59" i="16"/>
  <c r="H58" i="16"/>
  <c r="G58" i="16"/>
  <c r="C80" i="16" l="1"/>
  <c r="C85" i="20"/>
  <c r="D85" i="20"/>
  <c r="E85" i="20"/>
  <c r="F85" i="20"/>
  <c r="H77" i="20"/>
  <c r="I77" i="20"/>
  <c r="J77" i="20"/>
  <c r="K77" i="20"/>
  <c r="L77" i="20"/>
  <c r="M77" i="20"/>
  <c r="F77" i="20"/>
  <c r="E77" i="20"/>
  <c r="D77" i="20"/>
  <c r="C77" i="20"/>
  <c r="F78" i="20" s="1"/>
  <c r="I3" i="16"/>
  <c r="I4" i="16"/>
  <c r="I5" i="16"/>
  <c r="I97" i="16" s="1"/>
  <c r="J19" i="1" s="1"/>
  <c r="I6" i="16"/>
  <c r="H56" i="16"/>
  <c r="G56" i="16"/>
  <c r="H55" i="16"/>
  <c r="G55" i="16"/>
  <c r="H54" i="16"/>
  <c r="G54" i="16"/>
  <c r="H53" i="16"/>
  <c r="G53" i="16"/>
  <c r="H52" i="16"/>
  <c r="G52" i="16"/>
  <c r="H51" i="16"/>
  <c r="G51" i="16"/>
  <c r="H50" i="16"/>
  <c r="G50" i="16"/>
  <c r="H49" i="16"/>
  <c r="G49" i="16"/>
  <c r="G4" i="16"/>
  <c r="G5" i="16"/>
  <c r="G6" i="16"/>
  <c r="G7" i="16"/>
  <c r="G8" i="16"/>
  <c r="G9" i="16"/>
  <c r="G10" i="16"/>
  <c r="G11" i="16"/>
  <c r="G12" i="16"/>
  <c r="G13" i="16"/>
  <c r="G14" i="16"/>
  <c r="G15" i="16"/>
  <c r="G17" i="16"/>
  <c r="G19" i="16"/>
  <c r="G20" i="16"/>
  <c r="G21" i="16"/>
  <c r="G26" i="16"/>
  <c r="G27" i="16"/>
  <c r="G28" i="16"/>
  <c r="G30" i="16"/>
  <c r="I21" i="16"/>
  <c r="H21" i="16"/>
  <c r="H80" i="16" l="1"/>
  <c r="G80" i="16"/>
  <c r="F86" i="20"/>
  <c r="I7" i="16" l="1"/>
  <c r="I8" i="16"/>
  <c r="I9" i="16"/>
  <c r="I10" i="16"/>
  <c r="I11" i="16"/>
  <c r="I12" i="16"/>
  <c r="I13" i="16"/>
  <c r="I14" i="16"/>
  <c r="I15" i="16"/>
  <c r="I17" i="16"/>
  <c r="I19" i="16"/>
  <c r="I20" i="16"/>
  <c r="I26" i="16"/>
  <c r="I27" i="16"/>
  <c r="I28" i="16"/>
  <c r="H4" i="16"/>
  <c r="H5" i="16"/>
  <c r="H6" i="16"/>
  <c r="H7" i="16"/>
  <c r="H8" i="16"/>
  <c r="H9" i="16"/>
  <c r="H10" i="16"/>
  <c r="H11" i="16"/>
  <c r="H12" i="16"/>
  <c r="H13" i="16"/>
  <c r="H14" i="16"/>
  <c r="H15" i="16"/>
  <c r="H17" i="16"/>
  <c r="H19" i="16"/>
  <c r="H20" i="16"/>
  <c r="H26" i="16"/>
  <c r="H27" i="16"/>
  <c r="H28" i="16"/>
  <c r="H30" i="16"/>
  <c r="H3" i="16"/>
  <c r="G3" i="16"/>
  <c r="H96" i="16" l="1"/>
  <c r="J18" i="1" s="1"/>
  <c r="G37" i="1" l="1"/>
  <c r="K26" i="1"/>
  <c r="K24" i="1"/>
  <c r="H36" i="1"/>
  <c r="G36" i="1"/>
  <c r="K23" i="1"/>
  <c r="K25" i="1"/>
  <c r="F24" i="1"/>
  <c r="G38" i="1" l="1"/>
  <c r="H37" i="1"/>
  <c r="H38" i="1" s="1"/>
  <c r="H26" i="1" l="1"/>
  <c r="I37" i="1"/>
  <c r="I38" i="1" l="1"/>
  <c r="J37" i="1"/>
  <c r="J38" i="1" s="1"/>
  <c r="K37" i="1" s="1"/>
  <c r="K38" i="1" s="1"/>
  <c r="G95" i="16" l="1"/>
  <c r="G98" i="16" l="1"/>
  <c r="J17" i="1"/>
  <c r="J21" i="1" s="1"/>
  <c r="H23" i="1" s="1"/>
  <c r="H24" i="1" s="1"/>
  <c r="H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E12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E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J13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4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4" authorId="0">
      <text>
        <r>
          <rPr>
            <sz val="9"/>
            <color indexed="81"/>
            <rFont val="Tahoma"/>
            <family val="2"/>
            <charset val="238"/>
          </rPr>
          <t xml:space="preserve">Město
</t>
        </r>
      </text>
    </comment>
    <comment ref="J14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</commentList>
</comments>
</file>

<file path=xl/sharedStrings.xml><?xml version="1.0" encoding="utf-8"?>
<sst xmlns="http://schemas.openxmlformats.org/spreadsheetml/2006/main" count="340" uniqueCount="253">
  <si>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</si>
  <si>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</si>
  <si>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</si>
  <si>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</si>
  <si>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</si>
  <si>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</si>
  <si>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</si>
  <si>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</si>
  <si>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</si>
  <si>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</si>
  <si>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</si>
  <si>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</si>
  <si>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</si>
  <si>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</si>
  <si>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</si>
  <si>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</si>
  <si>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</si>
  <si>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</si>
  <si>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</si>
  <si>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</si>
  <si>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</si>
  <si>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</si>
  <si>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</si>
  <si>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</si>
  <si>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</si>
  <si>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</si>
  <si>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</si>
  <si>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</si>
  <si>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</si>
  <si>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</si>
  <si>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</si>
  <si>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</si>
  <si>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</si>
  <si>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</si>
  <si>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</si>
  <si>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</si>
  <si>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</si>
  <si>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</si>
  <si>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</si>
  <si>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</si>
  <si>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VN</t>
  </si>
  <si>
    <t>ON</t>
  </si>
  <si>
    <t>množství</t>
  </si>
  <si>
    <t>m</t>
  </si>
  <si>
    <t>kus</t>
  </si>
  <si>
    <t>kpl.</t>
  </si>
  <si>
    <t>hod.</t>
  </si>
  <si>
    <t/>
  </si>
  <si>
    <t>název položky</t>
  </si>
  <si>
    <t>Lokální ovládací panel , typ: AMR-OP87, 7" TFT touch display</t>
  </si>
  <si>
    <t>apl.</t>
  </si>
  <si>
    <t>Snímač tlaku vody v systému, 0 až 10 bar, 0-10V, G1/2"</t>
  </si>
  <si>
    <t>Kabel sdělovací s Cu jádrem J-Y(St)Y 2x2x0,8 mm</t>
  </si>
  <si>
    <t>Kabel sdělovací s Cu jádrem J-Y(St)Y 2x0,8 mm</t>
  </si>
  <si>
    <t>Svorkovnice bezšroubová, krabicová, třívodič</t>
  </si>
  <si>
    <t>Žlab elektroinstalační, drátěný   50/50 vč. konzol</t>
  </si>
  <si>
    <t>Potenciálová zemnící svorka ZSA16 s Cu páskem - ochranné pospojování potrubí</t>
  </si>
  <si>
    <t>kpl</t>
  </si>
  <si>
    <t>Seznámení obsluhy se zařízením, základní školení na servisní displeje, uživatelská vizualizace. Tvorba živatelské  příručky.</t>
  </si>
  <si>
    <t>Výchozí revizní zpráva Elektro na dodané zařízení</t>
  </si>
  <si>
    <t>Hlavní stavební vybavení</t>
  </si>
  <si>
    <t>Montážní práce</t>
  </si>
  <si>
    <t>cesta</t>
  </si>
  <si>
    <t>Režie, rizika, pojištění, provozní vlivy</t>
  </si>
  <si>
    <r>
      <t>Kabel silový s Cu jádrem 750 V CYKY-J 5x6 mm</t>
    </r>
    <r>
      <rPr>
        <vertAlign val="superscript"/>
        <sz val="9"/>
        <rFont val="Arial Narrow"/>
        <family val="2"/>
        <charset val="238"/>
      </rPr>
      <t>2</t>
    </r>
  </si>
  <si>
    <r>
      <t>Kabel silový s Cu jádrem 750 V CYKY-J 3x1,5 mm</t>
    </r>
    <r>
      <rPr>
        <vertAlign val="superscript"/>
        <sz val="9"/>
        <rFont val="Arial Narrow"/>
        <family val="2"/>
        <charset val="238"/>
      </rPr>
      <t>2</t>
    </r>
  </si>
  <si>
    <t>Kabel sdělovací s Cu jádrem JYTY-O 7x1 mm</t>
  </si>
  <si>
    <t>Tvorba aplikačního SW lokální display 7" (dveře rozvaděče MaR v kotelně)</t>
  </si>
  <si>
    <t>bod</t>
  </si>
  <si>
    <t>mj</t>
  </si>
  <si>
    <t>cena / mj</t>
  </si>
  <si>
    <t>Dodávka komponentů polní instrumentace MaR</t>
  </si>
  <si>
    <t>Snímač teploty odporový, provedení prostorový, IP65</t>
  </si>
  <si>
    <t>Snímač teploty odporový, provedení venkovní, IP65</t>
  </si>
  <si>
    <t>Snímač teploty odporový, provedení jímkový, délka stonku 150mm, IP43</t>
  </si>
  <si>
    <t>Teploměrná jímka, mosazná, vnější šroubení G1/2", délka 150mm</t>
  </si>
  <si>
    <t>Snímač teploty odporový, provedení jímkový, délka stonku 200mm, IP43</t>
  </si>
  <si>
    <t>Teploměrná jímka, mosazná, vnější šroubení G1/2", délka 200mm</t>
  </si>
  <si>
    <t>Prostorový termostat - havarijní termostat, rozsah 0-60°C, krytí IP43, nastavení pod krytem</t>
  </si>
  <si>
    <t>Snímač CO prostorový, IP65, dvoustupňová signalizace</t>
  </si>
  <si>
    <t>Snímač Metan prostorový, IP65, dvoustupňová signalizace</t>
  </si>
  <si>
    <t>Snímač Metan prostorový, IP65, doplňkový sensor</t>
  </si>
  <si>
    <t>Snímač zaplavení, elektronický, externí sonda</t>
  </si>
  <si>
    <t>Jímkový termostat - havarijní termostat, rozsah 0-95°C, krytí IP43, nastavení pod krytem, včetně jímky závit G1/2"</t>
  </si>
  <si>
    <t>Čerpadlo s řízenými otáčkami, DN65, V=8M</t>
  </si>
  <si>
    <t>Čerpadlo s řízenými otáčkami, DN40, V=6M</t>
  </si>
  <si>
    <t>Specifikace I/O</t>
  </si>
  <si>
    <t>Název MaR vstupu</t>
  </si>
  <si>
    <t>Teplota venkovní</t>
  </si>
  <si>
    <t>Teplota prostorová - kotelna</t>
  </si>
  <si>
    <t>Teplota Kotel výstupní</t>
  </si>
  <si>
    <t>Teplota kotel zpátečka</t>
  </si>
  <si>
    <t>Teplota rozdělovač</t>
  </si>
  <si>
    <t>Teplota sběrač</t>
  </si>
  <si>
    <t>Teplota topná větev 1 - Výstup</t>
  </si>
  <si>
    <t>Teplota topná větev 1 - Zpátečka</t>
  </si>
  <si>
    <t>Teplota topná větev 2 - Výstup</t>
  </si>
  <si>
    <t>Teplota topná větev 2 - Zpátečka</t>
  </si>
  <si>
    <t>Teplota topná větev 3 - Výstup</t>
  </si>
  <si>
    <t>Teplota topná větev 3 - Zpátečka</t>
  </si>
  <si>
    <t>Teplota topná větev 4 - Výstup</t>
  </si>
  <si>
    <t>Teplota topná větev 4 - Zpátečka</t>
  </si>
  <si>
    <t>Teplota nabíjení TUV</t>
  </si>
  <si>
    <t>Teplota zpátečka TUV</t>
  </si>
  <si>
    <t>Teplota akumulační nádoba horní</t>
  </si>
  <si>
    <t>Teplota akumulační nádoba spodní</t>
  </si>
  <si>
    <t>Teplota výstup TUV</t>
  </si>
  <si>
    <t>Teplota cirkulace TUV</t>
  </si>
  <si>
    <t>AI</t>
  </si>
  <si>
    <t>AO</t>
  </si>
  <si>
    <t>DI</t>
  </si>
  <si>
    <t>DO</t>
  </si>
  <si>
    <t>Havarijní teplota UT</t>
  </si>
  <si>
    <t>Havarijní teplota TUV</t>
  </si>
  <si>
    <t>Havarijní teplota prostor kotelna</t>
  </si>
  <si>
    <t>Směšovací ventil větev 1</t>
  </si>
  <si>
    <t>Směšovací ventil větev 2</t>
  </si>
  <si>
    <t>Směšovací ventil větev 3</t>
  </si>
  <si>
    <t>Směšovací ventil větev 4</t>
  </si>
  <si>
    <t>Čerpadlo větev 1</t>
  </si>
  <si>
    <t>Čerpadlo větev 2</t>
  </si>
  <si>
    <t>Čerpadlo větev 3</t>
  </si>
  <si>
    <t>Čerpadlo větev 4</t>
  </si>
  <si>
    <t>Čerpadlo větev TUV</t>
  </si>
  <si>
    <t>Koncentrace CO, I°</t>
  </si>
  <si>
    <t>Koncentrace CO, II°</t>
  </si>
  <si>
    <t>Koncentrace METAN, I°</t>
  </si>
  <si>
    <t>Koncentrace METAN, II°</t>
  </si>
  <si>
    <t>Havarijní uzavírací ventil plynu</t>
  </si>
  <si>
    <t>Kvitace poruchy na rozvaděči</t>
  </si>
  <si>
    <t>Signalizace porucha/havarie mimo kotelnu, optická</t>
  </si>
  <si>
    <t>Signalizace porucha/havarie mimo kotelnu, akustická</t>
  </si>
  <si>
    <t>Signalizace poruchy na rozvaděči optická</t>
  </si>
  <si>
    <t>Ovladač "START Provoz" kotelny na rozvaděči</t>
  </si>
  <si>
    <t>Ovladač "STOP Provoz" kotelny na rozvaděči</t>
  </si>
  <si>
    <t>Ovladač Central STOP externí</t>
  </si>
  <si>
    <t>Ovladač Central STOP kotelny na rozvaděči</t>
  </si>
  <si>
    <t>Zaplavení kotelny</t>
  </si>
  <si>
    <t>Kaskáda kotlů - Ovládání výkonu/výstupní teploty</t>
  </si>
  <si>
    <t>Kaskáda kotlů - Sumární porucha</t>
  </si>
  <si>
    <t>Kaskáda kotlů - Havarijní řetězec, kotel 1</t>
  </si>
  <si>
    <t>Kaskáda kotlů - Havarijní řetězec, kotel 2</t>
  </si>
  <si>
    <t>Rozvaděč pod napětím</t>
  </si>
  <si>
    <t>Kotelna dveře zavřené</t>
  </si>
  <si>
    <t>Signalizace ovládacího napětí AC</t>
  </si>
  <si>
    <t>Signalizace ovládacího napětí AC, větev 1</t>
  </si>
  <si>
    <t>Signalizace ovládacího napětí AC, větev 2</t>
  </si>
  <si>
    <t>Signalizace ovládacího napětí AC, větev 3</t>
  </si>
  <si>
    <t>Signalizace ovládacího napětí AC, větev 4</t>
  </si>
  <si>
    <t>Signalizace ovládacího napětí AC, TUV</t>
  </si>
  <si>
    <t>Signalizace ovládacího napětí AC, kotel 1</t>
  </si>
  <si>
    <t>Signalizace ovládacího napětí AC, kotel 2</t>
  </si>
  <si>
    <t>Signalizace ovládacího napětí AC, bezp. ventil, snímače</t>
  </si>
  <si>
    <t>Ovladač "Pochůzková kontrola kotelny"</t>
  </si>
  <si>
    <t>Čerpadlo TUV Cirkulace</t>
  </si>
  <si>
    <t>Havarijní uzávěr TV pro přípravu TUV</t>
  </si>
  <si>
    <t>DM-AI12</t>
  </si>
  <si>
    <t>DM-UI8AO8U</t>
  </si>
  <si>
    <t>DM-DI24</t>
  </si>
  <si>
    <t>DM-RDO12</t>
  </si>
  <si>
    <t>AMiNi4DW2</t>
  </si>
  <si>
    <t>Kaskáda kotlů - Signalizace provozu kotel 1</t>
  </si>
  <si>
    <t>Kaskáda kotlů - Signalizace provozu kotel 2</t>
  </si>
  <si>
    <t>Kaskáda kotlů - Povolení chodu kotlové kaskády</t>
  </si>
  <si>
    <t>Tlak v systému UT, sběrač</t>
  </si>
  <si>
    <t>Doplňování vody do systému UT</t>
  </si>
  <si>
    <t>Signalizace EPS IN/OUT</t>
  </si>
  <si>
    <t>montáž profese MaR / mj</t>
  </si>
  <si>
    <t>montáž profese vodo/topo / mj</t>
  </si>
  <si>
    <t>montáž MaR celkem</t>
  </si>
  <si>
    <t>montáž vodo/topo celkem</t>
  </si>
  <si>
    <t>cena dodávky komponentů celkem</t>
  </si>
  <si>
    <t>Čerpadlo stávající</t>
  </si>
  <si>
    <t>Sestava plynových kondenzačních kotlů 2x 400kW</t>
  </si>
  <si>
    <t>Solenoidový elektromagnetický ventil, DN20, ovládací napětí 230V/AC, funkce bez napětí zavřeno</t>
  </si>
  <si>
    <t xml:space="preserve">Průmyslový Ethernet switch 5 portů 10/100 Base-TX </t>
  </si>
  <si>
    <t>Kabel sdělovací s Cu jádrem JYTY-O 4x1 mm</t>
  </si>
  <si>
    <t>JY(St)Y 1x2x0,8</t>
  </si>
  <si>
    <t>JY(St)Y 2x2x0,8</t>
  </si>
  <si>
    <t>CYKY-J 3x1,5</t>
  </si>
  <si>
    <t>JYTY-O 4x1</t>
  </si>
  <si>
    <t>JYTY-O 7x1</t>
  </si>
  <si>
    <t>JYTY-O 2x1</t>
  </si>
  <si>
    <t>Celkem bodů</t>
  </si>
  <si>
    <t>Celkem HW bodů</t>
  </si>
  <si>
    <t>Armatura 3 cestný ventil, zdvihový 20mm, DN50, Kvs=40                                                                                                           Servopohon 24V/AC, řídicí signál 0-10V, zpětná vazba 2-10V</t>
  </si>
  <si>
    <t>Armatura 3 cestný ventil, zdvihový 20mm, DN65, Kvs=63                                                                                                           Servopohon 24V/AC, řídicí signál 0-10V, zpětná vazba 2-10V</t>
  </si>
  <si>
    <t>Dodávka sestavy rozvaděče MaR:</t>
  </si>
  <si>
    <t>Dodávka sestavy řídicího systému MaR:</t>
  </si>
  <si>
    <t xml:space="preserve">Propojovací kabely PATCH, SFTP Cat.5e </t>
  </si>
  <si>
    <t>Dodávka kabeláže, kabelové trasy a příslušenství:</t>
  </si>
  <si>
    <t>Žlab elektroinstalační, drátěný   100/50 vč. konzol</t>
  </si>
  <si>
    <t>Krabice elektroinstalační se zamačkávacím víkem</t>
  </si>
  <si>
    <t>Režijní náklady:</t>
  </si>
  <si>
    <t>Programové vybavení, výpočetní technika:</t>
  </si>
  <si>
    <t>Kabel sdělovací s Cu jádrem JYTY-O 2x1 mm</t>
  </si>
  <si>
    <r>
      <t>Vodič silový, pevné uložení CYA 10 mm</t>
    </r>
    <r>
      <rPr>
        <vertAlign val="superscript"/>
        <sz val="9"/>
        <rFont val="Arial Narrow"/>
        <family val="2"/>
        <charset val="238"/>
      </rPr>
      <t>2</t>
    </r>
    <r>
      <rPr>
        <sz val="9"/>
        <rFont val="Arial Narrow"/>
        <family val="2"/>
        <charset val="238"/>
      </rPr>
      <t>, ochranné pospojování</t>
    </r>
  </si>
  <si>
    <t>PC sestava - Klientský (uživatelský) přístup</t>
  </si>
  <si>
    <t>Stávající PC sestava uživatele</t>
  </si>
  <si>
    <t>Tvorba aplikačního SW řídicího systému MaR v rozsahu plynová kotelna, nabíjení TUV, 4 směšované topné větve, ovládání kaskády kotlů, bezpečnostní prvky plynové kotelny</t>
  </si>
  <si>
    <t>Trubka elektroinstalační, ohebná včetně příslušenství,  M16</t>
  </si>
  <si>
    <t>Trubka elektroinstalační, pevná,  včetně příslušenství,  M16</t>
  </si>
  <si>
    <t>Doprava (Ostrava - Frenštát p. Radhoštěm - Ostrava) včetně času techniků tráveného cestou</t>
  </si>
  <si>
    <t>Zkoušky, testy systému MaR, účast u topné zkoušky a zaregulování</t>
  </si>
  <si>
    <t>lic.</t>
  </si>
  <si>
    <t>Kabel datový FTP Cat.5e</t>
  </si>
  <si>
    <t>Realizační projektová dokumentace profese MaR, výrobní dokumentace rozvaděče, uživatelská příručka, technologické schémata rozmístění prvků polní instrumentace MaR</t>
  </si>
  <si>
    <t>Chemická úpravna vody</t>
  </si>
  <si>
    <t>Servisní zásuvka nástěnná, 400V + 230V / 16A</t>
  </si>
  <si>
    <t>Servisní zásuvka nástěnná, 24V/10A, SELV</t>
  </si>
  <si>
    <t>Externí tlačítko Central STOP s aretací a popisem, červenooranžové, nástěnné</t>
  </si>
  <si>
    <t>Nástěnný klakson se světlem, červená barva, napájení 230V/AC</t>
  </si>
  <si>
    <t xml:space="preserve"> </t>
  </si>
  <si>
    <t>Koordinace s ostatníme profesemi, řízení zakázky</t>
  </si>
  <si>
    <t>Kalkulace nákladů:</t>
  </si>
  <si>
    <t>Dodávka komponent a ostatního materiálu:</t>
  </si>
  <si>
    <t>Montážní práce profese MaR</t>
  </si>
  <si>
    <t>Montážní práce profese vodo/topo</t>
  </si>
  <si>
    <t>Dodávka celkem v Kč bez DPH</t>
  </si>
  <si>
    <t>Dveřní kontakt magnetický, protikus permanentní magnet</t>
  </si>
  <si>
    <t>vývod</t>
  </si>
  <si>
    <t>vstup</t>
  </si>
  <si>
    <t>Ovládaný vývod, 1f, 230V/50Hz, do 1kW (6x oběhové čerpadlo)</t>
  </si>
  <si>
    <t>Ovládaný vývod, 1f, 230V/50Hz, do 0,1kW (2x solenoid)</t>
  </si>
  <si>
    <t>Neovládaný vývod, 1f, 230V/50Hz, do 0,3kW (2x plynový kotel)</t>
  </si>
  <si>
    <t>Vývod pro servisní zásuvku 400V+230V /16A</t>
  </si>
  <si>
    <t>Vývod pro servisní zásuvku 24V/AC / 250VA (bezpečnostní oddělovací transformátor, SELV  )</t>
  </si>
  <si>
    <t>Vývod 230V/50Hz, signalizace poruchy akustický</t>
  </si>
  <si>
    <t>Vývod 230V/50Hz, signalizace poruchy optický</t>
  </si>
  <si>
    <t>Vstup (Dvouvodič) Snímač teploty odporový</t>
  </si>
  <si>
    <t>Vstup (Třívodič, 24V/DC) Snímač tlaku aktivní, napěťový</t>
  </si>
  <si>
    <t>Výstup (Čtyřvodič, 24V/AC) Servopohon směšovacího ventilu</t>
  </si>
  <si>
    <t>výstup</t>
  </si>
  <si>
    <t>Vstup (Dvouvodič) Snímač zaplavení</t>
  </si>
  <si>
    <t>Vstup (Dvouvodič) Snímač zavřených dveří vstupu do kotelny</t>
  </si>
  <si>
    <t>Vstup (Dvouvodič) Bezpečnostní termostat</t>
  </si>
  <si>
    <t>Vstup (Čtyřvodič) Ústředna výskytu CO a METAN</t>
  </si>
  <si>
    <t>Vstup (Třívodič, 24V/AC) Externí odstavení kotelny</t>
  </si>
  <si>
    <t>Rozvaděč MaR, samostatně stojící skříň OCEP, sokl výšky 100mm, předpoklad celkových rozměrů rozvaděče MaR 2100x600x300, přívody/vývody shora, krytí IP43/20, základní výbava hl. vypínač, jištění, přepěťová ochrana, napájecí zdroje 24V/AC, 24V/DC, ovládací a signalizační prvky na čelních dveřích, přechodové svorkovnice, příprava pro řídicí systém MaR. Celá výbava včetně rozměrů bude upřesněna dílenskou dokumentací, kompletace, zapojení výstupní kontrola, zahoření.                                                                                                                                                         Specifikace vstupů/výstupů:</t>
  </si>
  <si>
    <r>
      <t>Vodič silový, pevné uložení CY 6 mm</t>
    </r>
    <r>
      <rPr>
        <vertAlign val="superscript"/>
        <sz val="9"/>
        <rFont val="Arial Narrow"/>
        <family val="2"/>
        <charset val="238"/>
      </rPr>
      <t>2</t>
    </r>
    <r>
      <rPr>
        <sz val="9"/>
        <rFont val="Arial Narrow"/>
        <family val="2"/>
        <charset val="238"/>
      </rPr>
      <t>, ochranné pospojování</t>
    </r>
  </si>
  <si>
    <t xml:space="preserve">PC sestava - Aplikační systémový server včetně OS pro aplikaci systémového serveru AISYS, servisní vzdálený přístup, včetně UPS, dodávka bez ostatního příslušenství (klávesnice, myš, monitor atp.), PC konfigurace: Intel Core i5 7500T Kaby Lake, RAM 8GB DDR4, SSD 256GB, WiFi 802.11ac, Bluetooth 4.2, Windows 10 Pro 64bit, Licence antivirové ochrany na 3 roky, UPS 650VA </t>
  </si>
  <si>
    <t xml:space="preserve">Řídicí regulátor MaR, rozhraní pro rozšiřovací I/O moduly, integrovaný nebo externí GSM modul pro zasílání SMS, integrované I/O DI, DO, AI,AO </t>
  </si>
  <si>
    <t>Neovládaný vývod, 1f, 230V/50Hz, do 0,05kW (2x snímač výskytu plynu CO, Metan)</t>
  </si>
  <si>
    <t>Neovládaný vývod, 1f, 230V/50Hz, do 0,5kW (chemická úpravna vody, technologické příslušenství)</t>
  </si>
  <si>
    <t>Rozšiřovací modul, typ: DI24</t>
  </si>
  <si>
    <t>Rozšiřovací modul, typ: AI12</t>
  </si>
  <si>
    <t>Rozšiřovací modul, typ: RDO12</t>
  </si>
  <si>
    <t>Rozšiřovací modul, typ: UI8AO8U</t>
  </si>
  <si>
    <t>Tvorba SW pro vizualizaci MaR systému, technologické schéma, animace, inicializace proměnných</t>
  </si>
  <si>
    <t>Licence Server - základní rozsah, integrace protokolu DB-NetIP</t>
  </si>
  <si>
    <t>Licence  Client 0 (Pouze jeden přihlášený uživatel)</t>
  </si>
  <si>
    <t>Licence  Client 1 (Dva současně přihlášení uživatelé, možno dokoupit dodatečně)</t>
  </si>
  <si>
    <t>Rekonstrukce kotelny v budově č.p. 1258 ve Frenštátě pod Radhoštěm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</si>
</sst>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i/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5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6" xfId="0" applyFont="1" applyBorder="1" applyAlignment="1">
      <alignment horizontal="left" vertical="top" indent="1"/>
    </xf>
    <xf numFmtId="0" fontId="0" fillId="0" borderId="17" xfId="0" applyBorder="1" applyAlignment="1">
      <alignment vertical="top"/>
    </xf>
    <xf numFmtId="0" fontId="8" fillId="0" borderId="17" xfId="0" applyFont="1" applyFill="1" applyBorder="1" applyAlignment="1">
      <alignment horizontal="left" vertical="top"/>
    </xf>
    <xf numFmtId="0" fontId="8" fillId="0" borderId="17" xfId="0" applyFont="1" applyBorder="1" applyAlignment="1">
      <alignment vertical="center"/>
    </xf>
    <xf numFmtId="0" fontId="0" fillId="0" borderId="17" xfId="0" applyFont="1" applyBorder="1" applyAlignment="1">
      <alignment horizontal="right" vertical="center"/>
    </xf>
    <xf numFmtId="0" fontId="0" fillId="0" borderId="18" xfId="0" applyBorder="1" applyAlignment="1"/>
    <xf numFmtId="0" fontId="0" fillId="0" borderId="19" xfId="0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3" fontId="0" fillId="0" borderId="25" xfId="0" applyNumberFormat="1" applyBorder="1"/>
    <xf numFmtId="3" fontId="0" fillId="3" borderId="28" xfId="0" applyNumberFormat="1" applyFill="1" applyBorder="1" applyAlignment="1"/>
    <xf numFmtId="3" fontId="7" fillId="2" borderId="17" xfId="0" applyNumberFormat="1" applyFont="1" applyFill="1" applyBorder="1" applyAlignment="1">
      <alignment vertical="center"/>
    </xf>
    <xf numFmtId="3" fontId="7" fillId="2" borderId="17" xfId="0" applyNumberFormat="1" applyFont="1" applyFill="1" applyBorder="1" applyAlignment="1">
      <alignment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3" fontId="0" fillId="0" borderId="27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6" xfId="0" applyNumberFormat="1" applyFont="1" applyFill="1" applyBorder="1" applyAlignment="1">
      <alignment horizontal="center" vertical="center" wrapText="1" shrinkToFit="1"/>
    </xf>
    <xf numFmtId="3" fontId="7" fillId="2" borderId="26" xfId="0" applyNumberFormat="1" applyFont="1" applyFill="1" applyBorder="1" applyAlignment="1">
      <alignment horizontal="center" vertical="center" wrapText="1" shrinkToFit="1"/>
    </xf>
    <xf numFmtId="3" fontId="3" fillId="0" borderId="27" xfId="0" applyNumberFormat="1" applyFont="1" applyBorder="1" applyAlignment="1">
      <alignment horizontal="right" wrapText="1" shrinkToFit="1"/>
    </xf>
    <xf numFmtId="3" fontId="3" fillId="0" borderId="27" xfId="0" applyNumberFormat="1" applyFont="1" applyBorder="1" applyAlignment="1">
      <alignment horizontal="right" shrinkToFit="1"/>
    </xf>
    <xf numFmtId="3" fontId="0" fillId="0" borderId="27" xfId="0" applyNumberFormat="1" applyBorder="1" applyAlignment="1">
      <alignment shrinkToFit="1"/>
    </xf>
    <xf numFmtId="3" fontId="0" fillId="3" borderId="28" xfId="0" applyNumberFormat="1" applyFill="1" applyBorder="1" applyAlignment="1">
      <alignment wrapText="1" shrinkToFit="1"/>
    </xf>
    <xf numFmtId="3" fontId="0" fillId="3" borderId="28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5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vertical="center"/>
    </xf>
    <xf numFmtId="0" fontId="7" fillId="0" borderId="25" xfId="0" applyFont="1" applyBorder="1"/>
    <xf numFmtId="4" fontId="0" fillId="0" borderId="0" xfId="0" applyNumberFormat="1"/>
    <xf numFmtId="49" fontId="0" fillId="0" borderId="1" xfId="0" applyNumberFormat="1" applyBorder="1"/>
    <xf numFmtId="0" fontId="0" fillId="0" borderId="0" xfId="0" applyAlignment="1">
      <alignment horizontal="center"/>
    </xf>
    <xf numFmtId="1" fontId="8" fillId="0" borderId="6" xfId="0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35" xfId="0" applyFont="1" applyBorder="1" applyAlignment="1">
      <alignment horizontal="center" vertical="center" shrinkToFit="1"/>
    </xf>
    <xf numFmtId="4" fontId="17" fillId="0" borderId="35" xfId="0" applyNumberFormat="1" applyFont="1" applyFill="1" applyBorder="1" applyAlignment="1" applyProtection="1">
      <alignment vertical="center" shrinkToFit="1"/>
      <protection locked="0"/>
    </xf>
    <xf numFmtId="0" fontId="17" fillId="0" borderId="37" xfId="0" applyFont="1" applyBorder="1" applyAlignment="1">
      <alignment horizontal="center" vertical="center" shrinkToFit="1"/>
    </xf>
    <xf numFmtId="4" fontId="17" fillId="0" borderId="37" xfId="0" applyNumberFormat="1" applyFont="1" applyFill="1" applyBorder="1" applyAlignment="1" applyProtection="1">
      <alignment vertical="center" shrinkToFit="1"/>
      <protection locked="0"/>
    </xf>
    <xf numFmtId="0" fontId="17" fillId="0" borderId="42" xfId="0" applyFont="1" applyBorder="1" applyAlignment="1">
      <alignment horizontal="center" vertical="center" shrinkToFit="1"/>
    </xf>
    <xf numFmtId="0" fontId="17" fillId="0" borderId="44" xfId="0" applyFont="1" applyBorder="1" applyAlignment="1">
      <alignment horizontal="center" vertical="center" shrinkToFit="1"/>
    </xf>
    <xf numFmtId="0" fontId="17" fillId="0" borderId="45" xfId="0" applyFont="1" applyBorder="1" applyAlignment="1">
      <alignment horizontal="center" vertical="center" shrinkToFit="1"/>
    </xf>
    <xf numFmtId="4" fontId="17" fillId="0" borderId="40" xfId="0" applyNumberFormat="1" applyFont="1" applyFill="1" applyBorder="1" applyAlignment="1" applyProtection="1">
      <alignment vertical="center" shrinkToFit="1"/>
      <protection locked="0"/>
    </xf>
    <xf numFmtId="0" fontId="17" fillId="0" borderId="37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/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/>
    </xf>
    <xf numFmtId="0" fontId="17" fillId="0" borderId="0" xfId="0" applyFont="1"/>
    <xf numFmtId="4" fontId="17" fillId="0" borderId="56" xfId="0" applyNumberFormat="1" applyFont="1" applyFill="1" applyBorder="1" applyAlignment="1" applyProtection="1">
      <alignment vertical="center" shrinkToFit="1"/>
      <protection locked="0"/>
    </xf>
    <xf numFmtId="0" fontId="17" fillId="0" borderId="47" xfId="0" applyFont="1" applyBorder="1" applyAlignment="1">
      <alignment horizontal="center" vertical="center" shrinkToFit="1"/>
    </xf>
    <xf numFmtId="4" fontId="17" fillId="0" borderId="47" xfId="0" applyNumberFormat="1" applyFont="1" applyFill="1" applyBorder="1" applyAlignment="1" applyProtection="1">
      <alignment vertical="center" shrinkToFit="1"/>
      <protection locked="0"/>
    </xf>
    <xf numFmtId="4" fontId="17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" fontId="1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0" fontId="23" fillId="0" borderId="0" xfId="0" applyFont="1"/>
    <xf numFmtId="0" fontId="23" fillId="2" borderId="19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68" xfId="0" applyFont="1" applyFill="1" applyBorder="1" applyAlignment="1">
      <alignment horizontal="center" vertical="center" wrapText="1"/>
    </xf>
    <xf numFmtId="0" fontId="23" fillId="2" borderId="70" xfId="0" applyFont="1" applyFill="1" applyBorder="1" applyAlignment="1">
      <alignment horizontal="center" vertical="center" wrapText="1"/>
    </xf>
    <xf numFmtId="0" fontId="23" fillId="2" borderId="69" xfId="0" applyFont="1" applyFill="1" applyBorder="1" applyAlignment="1">
      <alignment horizontal="center" vertical="center" wrapText="1"/>
    </xf>
    <xf numFmtId="0" fontId="23" fillId="0" borderId="1" xfId="0" applyFont="1" applyBorder="1"/>
    <xf numFmtId="49" fontId="23" fillId="0" borderId="64" xfId="0" applyNumberFormat="1" applyFont="1" applyBorder="1" applyAlignment="1">
      <alignment vertical="center" wrapText="1"/>
    </xf>
    <xf numFmtId="1" fontId="23" fillId="0" borderId="28" xfId="0" applyNumberFormat="1" applyFont="1" applyBorder="1" applyAlignment="1">
      <alignment horizontal="center" vertical="center"/>
    </xf>
    <xf numFmtId="1" fontId="23" fillId="0" borderId="60" xfId="0" applyNumberFormat="1" applyFont="1" applyBorder="1" applyAlignment="1">
      <alignment horizontal="center" vertical="center"/>
    </xf>
    <xf numFmtId="49" fontId="23" fillId="0" borderId="63" xfId="0" applyNumberFormat="1" applyFont="1" applyBorder="1" applyAlignment="1">
      <alignment vertical="center" wrapText="1"/>
    </xf>
    <xf numFmtId="1" fontId="23" fillId="0" borderId="32" xfId="0" applyNumberFormat="1" applyFont="1" applyBorder="1" applyAlignment="1">
      <alignment horizontal="center" vertical="center"/>
    </xf>
    <xf numFmtId="1" fontId="23" fillId="0" borderId="57" xfId="0" applyNumberFormat="1" applyFont="1" applyBorder="1" applyAlignment="1">
      <alignment horizontal="center" vertical="center"/>
    </xf>
    <xf numFmtId="49" fontId="23" fillId="0" borderId="62" xfId="0" applyNumberFormat="1" applyFont="1" applyBorder="1" applyAlignment="1">
      <alignment vertical="center" wrapText="1"/>
    </xf>
    <xf numFmtId="1" fontId="23" fillId="0" borderId="26" xfId="0" applyNumberFormat="1" applyFont="1" applyBorder="1" applyAlignment="1">
      <alignment horizontal="center" vertical="center"/>
    </xf>
    <xf numFmtId="1" fontId="23" fillId="0" borderId="61" xfId="0" applyNumberFormat="1" applyFont="1" applyBorder="1" applyAlignment="1">
      <alignment horizontal="center" vertical="center"/>
    </xf>
    <xf numFmtId="49" fontId="23" fillId="0" borderId="16" xfId="0" applyNumberFormat="1" applyFont="1" applyBorder="1" applyAlignment="1">
      <alignment vertical="center" wrapText="1"/>
    </xf>
    <xf numFmtId="0" fontId="23" fillId="0" borderId="49" xfId="0" applyFont="1" applyFill="1" applyBorder="1" applyAlignment="1">
      <alignment horizontal="right" vertical="center"/>
    </xf>
    <xf numFmtId="1" fontId="23" fillId="0" borderId="58" xfId="0" applyNumberFormat="1" applyFont="1" applyFill="1" applyBorder="1" applyAlignment="1">
      <alignment horizontal="center" vertical="center"/>
    </xf>
    <xf numFmtId="1" fontId="23" fillId="0" borderId="58" xfId="0" applyNumberFormat="1" applyFont="1" applyBorder="1" applyAlignment="1">
      <alignment horizontal="center" vertical="center"/>
    </xf>
    <xf numFmtId="1" fontId="23" fillId="0" borderId="59" xfId="0" applyNumberFormat="1" applyFont="1" applyBorder="1" applyAlignment="1">
      <alignment horizontal="center" vertical="center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Fill="1" applyBorder="1" applyAlignment="1">
      <alignment horizontal="right" vertical="center"/>
    </xf>
    <xf numFmtId="1" fontId="23" fillId="0" borderId="0" xfId="0" applyNumberFormat="1" applyFont="1"/>
    <xf numFmtId="1" fontId="23" fillId="0" borderId="0" xfId="0" applyNumberFormat="1" applyFont="1" applyBorder="1"/>
    <xf numFmtId="4" fontId="17" fillId="0" borderId="55" xfId="0" applyNumberFormat="1" applyFont="1" applyFill="1" applyBorder="1" applyAlignment="1" applyProtection="1">
      <alignment vertical="center" shrinkToFit="1"/>
      <protection locked="0"/>
    </xf>
    <xf numFmtId="4" fontId="17" fillId="0" borderId="26" xfId="0" applyNumberFormat="1" applyFont="1" applyFill="1" applyBorder="1" applyAlignment="1" applyProtection="1">
      <alignment vertical="center" shrinkToFit="1"/>
      <protection locked="0"/>
    </xf>
    <xf numFmtId="0" fontId="17" fillId="0" borderId="71" xfId="0" applyFont="1" applyBorder="1" applyAlignment="1">
      <alignment horizontal="center" vertical="center" shrinkToFit="1"/>
    </xf>
    <xf numFmtId="0" fontId="23" fillId="0" borderId="0" xfId="0" applyFont="1" applyAlignment="1"/>
    <xf numFmtId="1" fontId="23" fillId="0" borderId="0" xfId="0" applyNumberFormat="1" applyFont="1" applyBorder="1" applyAlignment="1"/>
    <xf numFmtId="0" fontId="23" fillId="0" borderId="32" xfId="0" applyFont="1" applyBorder="1" applyAlignment="1">
      <alignment horizontal="center"/>
    </xf>
    <xf numFmtId="0" fontId="22" fillId="0" borderId="32" xfId="0" applyFont="1" applyBorder="1" applyAlignment="1">
      <alignment horizontal="center"/>
    </xf>
    <xf numFmtId="0" fontId="22" fillId="0" borderId="63" xfId="0" applyFont="1" applyBorder="1" applyAlignment="1">
      <alignment horizontal="center"/>
    </xf>
    <xf numFmtId="0" fontId="22" fillId="0" borderId="57" xfId="0" applyFont="1" applyBorder="1" applyAlignment="1">
      <alignment horizontal="center"/>
    </xf>
    <xf numFmtId="0" fontId="23" fillId="0" borderId="63" xfId="0" applyFont="1" applyBorder="1" applyAlignment="1">
      <alignment horizontal="center"/>
    </xf>
    <xf numFmtId="0" fontId="23" fillId="0" borderId="74" xfId="0" applyFont="1" applyBorder="1" applyAlignment="1">
      <alignment horizontal="center"/>
    </xf>
    <xf numFmtId="0" fontId="23" fillId="0" borderId="58" xfId="0" applyFont="1" applyBorder="1" applyAlignment="1">
      <alignment horizontal="center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2" xfId="0" applyFont="1" applyBorder="1" applyAlignment="1">
      <alignment horizontal="center"/>
    </xf>
    <xf numFmtId="0" fontId="23" fillId="0" borderId="28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0" fontId="20" fillId="4" borderId="32" xfId="0" applyNumberFormat="1" applyFont="1" applyFill="1" applyBorder="1" applyAlignment="1">
      <alignment vertical="center" wrapText="1"/>
    </xf>
    <xf numFmtId="0" fontId="23" fillId="0" borderId="10" xfId="0" applyFont="1" applyBorder="1" applyAlignment="1">
      <alignment horizontal="center"/>
    </xf>
    <xf numFmtId="0" fontId="23" fillId="0" borderId="33" xfId="0" applyFont="1" applyBorder="1" applyAlignment="1">
      <alignment horizontal="center"/>
    </xf>
    <xf numFmtId="0" fontId="22" fillId="0" borderId="77" xfId="0" applyFont="1" applyBorder="1" applyAlignment="1">
      <alignment horizontal="center"/>
    </xf>
    <xf numFmtId="1" fontId="17" fillId="0" borderId="35" xfId="0" applyNumberFormat="1" applyFont="1" applyBorder="1" applyAlignment="1">
      <alignment horizontal="center" vertical="center" shrinkToFit="1"/>
    </xf>
    <xf numFmtId="1" fontId="17" fillId="0" borderId="37" xfId="0" applyNumberFormat="1" applyFont="1" applyBorder="1" applyAlignment="1">
      <alignment horizontal="center" vertical="center" shrinkToFit="1"/>
    </xf>
    <xf numFmtId="1" fontId="17" fillId="0" borderId="47" xfId="0" applyNumberFormat="1" applyFont="1" applyBorder="1" applyAlignment="1">
      <alignment horizontal="center" vertical="center" shrinkToFit="1"/>
    </xf>
    <xf numFmtId="1" fontId="20" fillId="4" borderId="32" xfId="0" applyNumberFormat="1" applyFont="1" applyFill="1" applyBorder="1" applyAlignment="1">
      <alignment vertical="center" wrapText="1"/>
    </xf>
    <xf numFmtId="1" fontId="17" fillId="0" borderId="40" xfId="0" applyNumberFormat="1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 shrinkToFit="1"/>
    </xf>
    <xf numFmtId="1" fontId="17" fillId="0" borderId="26" xfId="0" applyNumberFormat="1" applyFont="1" applyBorder="1" applyAlignment="1">
      <alignment horizontal="center" vertical="center" shrinkToFit="1"/>
    </xf>
    <xf numFmtId="1" fontId="17" fillId="0" borderId="78" xfId="0" applyNumberFormat="1" applyFont="1" applyBorder="1" applyAlignment="1">
      <alignment horizontal="center" vertical="center" shrinkToFit="1"/>
    </xf>
    <xf numFmtId="1" fontId="17" fillId="0" borderId="28" xfId="0" applyNumberFormat="1" applyFont="1" applyBorder="1" applyAlignment="1">
      <alignment horizontal="center" vertical="center" shrinkToFit="1"/>
    </xf>
    <xf numFmtId="0" fontId="17" fillId="0" borderId="79" xfId="0" applyFont="1" applyBorder="1" applyAlignment="1">
      <alignment horizontal="center" vertical="center" shrinkToFit="1"/>
    </xf>
    <xf numFmtId="0" fontId="17" fillId="0" borderId="80" xfId="0" applyFont="1" applyBorder="1" applyAlignment="1">
      <alignment horizontal="center" vertical="center" shrinkToFit="1"/>
    </xf>
    <xf numFmtId="0" fontId="17" fillId="0" borderId="62" xfId="0" applyNumberFormat="1" applyFont="1" applyBorder="1" applyAlignment="1">
      <alignment horizontal="left" wrapText="1"/>
    </xf>
    <xf numFmtId="0" fontId="17" fillId="5" borderId="81" xfId="0" applyNumberFormat="1" applyFont="1" applyFill="1" applyBorder="1" applyAlignment="1">
      <alignment horizontal="left" wrapText="1"/>
    </xf>
    <xf numFmtId="0" fontId="17" fillId="5" borderId="62" xfId="0" applyNumberFormat="1" applyFont="1" applyFill="1" applyBorder="1" applyAlignment="1">
      <alignment horizontal="left" wrapText="1"/>
    </xf>
    <xf numFmtId="49" fontId="17" fillId="2" borderId="72" xfId="0" applyNumberFormat="1" applyFont="1" applyFill="1" applyBorder="1" applyAlignment="1">
      <alignment horizontal="center" vertical="center"/>
    </xf>
    <xf numFmtId="0" fontId="17" fillId="2" borderId="73" xfId="0" applyFont="1" applyFill="1" applyBorder="1" applyAlignment="1">
      <alignment horizontal="center" vertical="center" wrapText="1"/>
    </xf>
    <xf numFmtId="0" fontId="17" fillId="2" borderId="65" xfId="0" applyFont="1" applyFill="1" applyBorder="1" applyAlignment="1">
      <alignment horizontal="center" vertical="center" wrapText="1"/>
    </xf>
    <xf numFmtId="0" fontId="20" fillId="4" borderId="14" xfId="0" applyNumberFormat="1" applyFont="1" applyFill="1" applyBorder="1" applyAlignment="1">
      <alignment vertical="center" wrapText="1"/>
    </xf>
    <xf numFmtId="0" fontId="20" fillId="4" borderId="57" xfId="0" applyNumberFormat="1" applyFont="1" applyFill="1" applyBorder="1" applyAlignment="1">
      <alignment horizontal="center" vertical="center" wrapText="1"/>
    </xf>
    <xf numFmtId="0" fontId="17" fillId="0" borderId="82" xfId="0" applyNumberFormat="1" applyFont="1" applyBorder="1" applyAlignment="1">
      <alignment horizontal="left" vertical="center" wrapText="1"/>
    </xf>
    <xf numFmtId="4" fontId="17" fillId="0" borderId="53" xfId="0" applyNumberFormat="1" applyFont="1" applyFill="1" applyBorder="1" applyAlignment="1" applyProtection="1">
      <alignment vertical="center" shrinkToFit="1"/>
      <protection locked="0"/>
    </xf>
    <xf numFmtId="0" fontId="17" fillId="0" borderId="36" xfId="0" applyNumberFormat="1" applyFont="1" applyBorder="1" applyAlignment="1">
      <alignment horizontal="left" vertical="center" wrapText="1"/>
    </xf>
    <xf numFmtId="0" fontId="17" fillId="0" borderId="46" xfId="0" applyNumberFormat="1" applyFont="1" applyBorder="1" applyAlignment="1">
      <alignment horizontal="left" vertical="center" wrapText="1"/>
    </xf>
    <xf numFmtId="0" fontId="17" fillId="5" borderId="46" xfId="0" applyNumberFormat="1" applyFont="1" applyFill="1" applyBorder="1" applyAlignment="1">
      <alignment horizontal="left" wrapText="1"/>
    </xf>
    <xf numFmtId="0" fontId="20" fillId="4" borderId="9" xfId="0" applyNumberFormat="1" applyFont="1" applyFill="1" applyBorder="1" applyAlignment="1">
      <alignment vertical="center" wrapText="1"/>
    </xf>
    <xf numFmtId="0" fontId="17" fillId="0" borderId="82" xfId="0" applyNumberFormat="1" applyFont="1" applyBorder="1" applyAlignment="1">
      <alignment horizontal="left" wrapText="1"/>
    </xf>
    <xf numFmtId="0" fontId="17" fillId="0" borderId="36" xfId="0" applyNumberFormat="1" applyFont="1" applyBorder="1" applyAlignment="1">
      <alignment horizontal="left" wrapText="1"/>
    </xf>
    <xf numFmtId="4" fontId="17" fillId="0" borderId="38" xfId="0" applyNumberFormat="1" applyFont="1" applyFill="1" applyBorder="1" applyAlignment="1" applyProtection="1">
      <alignment vertical="center" shrinkToFit="1"/>
      <protection locked="0"/>
    </xf>
    <xf numFmtId="4" fontId="17" fillId="0" borderId="84" xfId="0" applyNumberFormat="1" applyFont="1" applyFill="1" applyBorder="1" applyAlignment="1" applyProtection="1">
      <alignment vertical="center" shrinkToFit="1"/>
      <protection locked="0"/>
    </xf>
    <xf numFmtId="0" fontId="17" fillId="0" borderId="39" xfId="0" applyNumberFormat="1" applyFont="1" applyBorder="1" applyAlignment="1">
      <alignment horizontal="left" wrapText="1"/>
    </xf>
    <xf numFmtId="4" fontId="17" fillId="0" borderId="41" xfId="0" applyNumberFormat="1" applyFont="1" applyFill="1" applyBorder="1" applyAlignment="1" applyProtection="1">
      <alignment vertical="center" shrinkToFit="1"/>
      <protection locked="0"/>
    </xf>
    <xf numFmtId="0" fontId="17" fillId="0" borderId="36" xfId="0" applyFont="1" applyBorder="1" applyAlignment="1">
      <alignment horizontal="left"/>
    </xf>
    <xf numFmtId="4" fontId="17" fillId="0" borderId="48" xfId="0" applyNumberFormat="1" applyFont="1" applyBorder="1" applyAlignment="1"/>
    <xf numFmtId="0" fontId="17" fillId="0" borderId="3" xfId="0" applyFont="1" applyBorder="1" applyAlignment="1">
      <alignment horizontal="left"/>
    </xf>
    <xf numFmtId="0" fontId="17" fillId="0" borderId="85" xfId="0" applyFont="1" applyBorder="1" applyAlignment="1">
      <alignment horizontal="center"/>
    </xf>
    <xf numFmtId="1" fontId="17" fillId="0" borderId="85" xfId="0" applyNumberFormat="1" applyFont="1" applyBorder="1" applyAlignment="1">
      <alignment horizontal="center"/>
    </xf>
    <xf numFmtId="4" fontId="17" fillId="0" borderId="85" xfId="0" applyNumberFormat="1" applyFont="1" applyBorder="1" applyAlignment="1"/>
    <xf numFmtId="4" fontId="17" fillId="0" borderId="86" xfId="0" applyNumberFormat="1" applyFont="1" applyBorder="1" applyAlignment="1"/>
    <xf numFmtId="49" fontId="16" fillId="0" borderId="22" xfId="0" applyNumberFormat="1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center" vertical="top"/>
    </xf>
    <xf numFmtId="0" fontId="16" fillId="0" borderId="23" xfId="0" applyFont="1" applyFill="1" applyBorder="1" applyAlignment="1">
      <alignment vertical="top"/>
    </xf>
    <xf numFmtId="0" fontId="16" fillId="0" borderId="24" xfId="0" applyFont="1" applyFill="1" applyBorder="1" applyAlignment="1">
      <alignment vertical="top"/>
    </xf>
    <xf numFmtId="0" fontId="23" fillId="0" borderId="34" xfId="0" applyFont="1" applyBorder="1" applyAlignment="1">
      <alignment horizontal="center"/>
    </xf>
    <xf numFmtId="4" fontId="16" fillId="0" borderId="35" xfId="0" applyNumberFormat="1" applyFont="1" applyFill="1" applyBorder="1" applyAlignment="1" applyProtection="1">
      <alignment vertical="center" shrinkToFit="1"/>
      <protection locked="0"/>
    </xf>
    <xf numFmtId="4" fontId="16" fillId="0" borderId="84" xfId="0" applyNumberFormat="1" applyFont="1" applyFill="1" applyBorder="1" applyAlignment="1" applyProtection="1">
      <alignment vertical="center" shrinkToFit="1"/>
      <protection locked="0"/>
    </xf>
    <xf numFmtId="4" fontId="16" fillId="0" borderId="37" xfId="0" applyNumberFormat="1" applyFont="1" applyFill="1" applyBorder="1" applyAlignment="1" applyProtection="1">
      <alignment vertical="center" shrinkToFit="1"/>
      <protection locked="0"/>
    </xf>
    <xf numFmtId="4" fontId="16" fillId="0" borderId="55" xfId="0" applyNumberFormat="1" applyFont="1" applyFill="1" applyBorder="1" applyAlignment="1" applyProtection="1">
      <alignment vertical="center" shrinkToFit="1"/>
      <protection locked="0"/>
    </xf>
    <xf numFmtId="4" fontId="16" fillId="0" borderId="48" xfId="0" applyNumberFormat="1" applyFont="1" applyBorder="1" applyAlignment="1"/>
    <xf numFmtId="4" fontId="16" fillId="0" borderId="92" xfId="0" applyNumberFormat="1" applyFont="1" applyBorder="1" applyAlignment="1"/>
    <xf numFmtId="4" fontId="16" fillId="0" borderId="54" xfId="0" applyNumberFormat="1" applyFont="1" applyBorder="1" applyAlignment="1"/>
    <xf numFmtId="0" fontId="0" fillId="0" borderId="17" xfId="0" applyFont="1" applyFill="1" applyBorder="1" applyAlignment="1">
      <alignment horizontal="right" vertical="center"/>
    </xf>
    <xf numFmtId="49" fontId="8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6" xfId="0" applyFont="1" applyFill="1" applyBorder="1" applyAlignment="1">
      <alignment horizontal="left" vertical="center" indent="1"/>
    </xf>
    <xf numFmtId="0" fontId="0" fillId="0" borderId="17" xfId="0" applyFill="1" applyBorder="1"/>
    <xf numFmtId="0" fontId="0" fillId="0" borderId="18" xfId="0" applyFill="1" applyBorder="1" applyAlignment="1"/>
    <xf numFmtId="0" fontId="8" fillId="0" borderId="1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vertical="center"/>
    </xf>
    <xf numFmtId="0" fontId="0" fillId="0" borderId="2" xfId="0" applyFill="1" applyBorder="1" applyAlignment="1"/>
    <xf numFmtId="0" fontId="8" fillId="0" borderId="9" xfId="0" applyFont="1" applyFill="1" applyBorder="1" applyAlignment="1">
      <alignment horizontal="left" vertical="center" indent="1"/>
    </xf>
    <xf numFmtId="49" fontId="8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/>
    <xf numFmtId="0" fontId="0" fillId="0" borderId="31" xfId="0" applyBorder="1" applyAlignment="1">
      <alignment horizontal="left" vertical="center"/>
    </xf>
    <xf numFmtId="0" fontId="0" fillId="0" borderId="31" xfId="0" applyBorder="1"/>
    <xf numFmtId="1" fontId="8" fillId="0" borderId="33" xfId="0" applyNumberFormat="1" applyFont="1" applyBorder="1" applyAlignment="1">
      <alignment horizontal="right" vertical="center"/>
    </xf>
    <xf numFmtId="0" fontId="0" fillId="0" borderId="31" xfId="0" applyBorder="1" applyAlignment="1">
      <alignment horizontal="left" vertical="center" indent="1"/>
    </xf>
    <xf numFmtId="3" fontId="0" fillId="0" borderId="31" xfId="0" applyNumberFormat="1" applyBorder="1" applyAlignment="1"/>
    <xf numFmtId="49" fontId="0" fillId="0" borderId="0" xfId="0" applyNumberFormat="1" applyBorder="1"/>
    <xf numFmtId="3" fontId="0" fillId="0" borderId="0" xfId="0" applyNumberFormat="1" applyBorder="1"/>
    <xf numFmtId="4" fontId="17" fillId="0" borderId="61" xfId="0" applyNumberFormat="1" applyFont="1" applyFill="1" applyBorder="1" applyAlignment="1" applyProtection="1">
      <alignment vertical="center" shrinkToFit="1"/>
      <protection locked="0"/>
    </xf>
    <xf numFmtId="4" fontId="17" fillId="0" borderId="83" xfId="0" applyNumberFormat="1" applyFont="1" applyFill="1" applyBorder="1" applyAlignment="1" applyProtection="1">
      <alignment vertical="center" shrinkToFit="1"/>
      <protection locked="0"/>
    </xf>
    <xf numFmtId="4" fontId="17" fillId="0" borderId="60" xfId="0" applyNumberFormat="1" applyFont="1" applyFill="1" applyBorder="1" applyAlignment="1" applyProtection="1">
      <alignment vertical="center" shrinkToFit="1"/>
      <protection locked="0"/>
    </xf>
    <xf numFmtId="4" fontId="17" fillId="0" borderId="78" xfId="0" applyNumberFormat="1" applyFont="1" applyFill="1" applyBorder="1" applyAlignment="1" applyProtection="1">
      <alignment vertical="center" shrinkToFit="1"/>
      <protection locked="0"/>
    </xf>
    <xf numFmtId="4" fontId="17" fillId="0" borderId="28" xfId="0" applyNumberFormat="1" applyFont="1" applyFill="1" applyBorder="1" applyAlignment="1" applyProtection="1">
      <alignment vertical="center" shrinkToFit="1"/>
      <protection locked="0"/>
    </xf>
    <xf numFmtId="1" fontId="23" fillId="0" borderId="0" xfId="0" applyNumberFormat="1" applyFont="1" applyBorder="1" applyAlignment="1">
      <alignment horizontal="center"/>
    </xf>
    <xf numFmtId="1" fontId="23" fillId="0" borderId="32" xfId="0" applyNumberFormat="1" applyFont="1" applyBorder="1" applyAlignment="1">
      <alignment horizontal="center"/>
    </xf>
    <xf numFmtId="1" fontId="23" fillId="0" borderId="32" xfId="0" applyNumberFormat="1" applyFont="1" applyFill="1" applyBorder="1" applyAlignment="1">
      <alignment horizontal="center" vertical="center"/>
    </xf>
    <xf numFmtId="1" fontId="23" fillId="0" borderId="96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1" fontId="23" fillId="0" borderId="7" xfId="0" applyNumberFormat="1" applyFont="1" applyBorder="1" applyAlignment="1">
      <alignment horizontal="center"/>
    </xf>
    <xf numFmtId="0" fontId="22" fillId="0" borderId="97" xfId="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7" xfId="0" applyNumberFormat="1" applyFont="1" applyBorder="1" applyAlignment="1">
      <alignment horizontal="right" vertical="center"/>
    </xf>
    <xf numFmtId="49" fontId="8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49" fontId="0" fillId="0" borderId="16" xfId="0" applyNumberFormat="1" applyBorder="1" applyAlignment="1">
      <alignment horizontal="left" vertical="center"/>
    </xf>
    <xf numFmtId="49" fontId="0" fillId="0" borderId="17" xfId="0" applyNumberFormat="1" applyBorder="1" applyAlignment="1">
      <alignment horizontal="left" vertical="center"/>
    </xf>
    <xf numFmtId="49" fontId="0" fillId="0" borderId="50" xfId="0" applyNumberFormat="1" applyBorder="1" applyAlignment="1">
      <alignment horizontal="left" vertical="center"/>
    </xf>
    <xf numFmtId="49" fontId="0" fillId="0" borderId="14" xfId="0" applyNumberFormat="1" applyBorder="1" applyAlignment="1">
      <alignment horizontal="left" vertical="center"/>
    </xf>
    <xf numFmtId="49" fontId="0" fillId="0" borderId="31" xfId="0" applyNumberFormat="1" applyBorder="1" applyAlignment="1">
      <alignment horizontal="left" vertical="center"/>
    </xf>
    <xf numFmtId="49" fontId="0" fillId="0" borderId="34" xfId="0" applyNumberFormat="1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49" fontId="25" fillId="2" borderId="17" xfId="0" applyNumberFormat="1" applyFont="1" applyFill="1" applyBorder="1" applyAlignment="1">
      <alignment horizontal="left" vertical="center"/>
    </xf>
    <xf numFmtId="49" fontId="6" fillId="2" borderId="17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/>
    </xf>
    <xf numFmtId="4" fontId="11" fillId="0" borderId="33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vertical="center"/>
    </xf>
    <xf numFmtId="4" fontId="13" fillId="0" borderId="33" xfId="0" applyNumberFormat="1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3" borderId="31" xfId="0" applyNumberFormat="1" applyFill="1" applyBorder="1"/>
    <xf numFmtId="3" fontId="0" fillId="3" borderId="12" xfId="0" applyNumberFormat="1" applyFill="1" applyBorder="1"/>
    <xf numFmtId="3" fontId="0" fillId="3" borderId="29" xfId="0" applyNumberFormat="1" applyFill="1" applyBorder="1"/>
    <xf numFmtId="0" fontId="0" fillId="0" borderId="17" xfId="0" applyBorder="1" applyAlignment="1">
      <alignment horizontal="center"/>
    </xf>
    <xf numFmtId="4" fontId="13" fillId="0" borderId="30" xfId="0" applyNumberFormat="1" applyFont="1" applyBorder="1" applyAlignment="1">
      <alignment horizontal="right" vertical="center" indent="1"/>
    </xf>
    <xf numFmtId="4" fontId="13" fillId="0" borderId="18" xfId="0" applyNumberFormat="1" applyFont="1" applyBorder="1" applyAlignment="1">
      <alignment horizontal="right" vertical="center" indent="1"/>
    </xf>
    <xf numFmtId="4" fontId="11" fillId="0" borderId="52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14" fontId="8" fillId="0" borderId="6" xfId="0" applyNumberFormat="1" applyFont="1" applyBorder="1" applyAlignment="1">
      <alignment horizontal="center" vertical="top"/>
    </xf>
    <xf numFmtId="4" fontId="17" fillId="0" borderId="56" xfId="0" applyNumberFormat="1" applyFont="1" applyFill="1" applyBorder="1" applyAlignment="1" applyProtection="1">
      <alignment horizontal="center" vertical="center" shrinkToFit="1"/>
      <protection locked="0"/>
    </xf>
    <xf numFmtId="4" fontId="17" fillId="0" borderId="76" xfId="0" applyNumberFormat="1" applyFont="1" applyFill="1" applyBorder="1" applyAlignment="1" applyProtection="1">
      <alignment horizontal="center" vertical="center" shrinkToFit="1"/>
      <protection locked="0"/>
    </xf>
    <xf numFmtId="4" fontId="17" fillId="0" borderId="44" xfId="0" applyNumberFormat="1" applyFont="1" applyFill="1" applyBorder="1" applyAlignment="1" applyProtection="1">
      <alignment horizontal="center" vertical="center" shrinkToFit="1"/>
      <protection locked="0"/>
    </xf>
    <xf numFmtId="4" fontId="8" fillId="0" borderId="94" xfId="0" applyNumberFormat="1" applyFont="1" applyBorder="1" applyAlignment="1">
      <alignment horizontal="center"/>
    </xf>
    <xf numFmtId="0" fontId="8" fillId="0" borderId="94" xfId="0" applyFont="1" applyBorder="1" applyAlignment="1">
      <alignment horizontal="center"/>
    </xf>
    <xf numFmtId="0" fontId="8" fillId="0" borderId="95" xfId="0" applyFont="1" applyBorder="1" applyAlignment="1">
      <alignment horizontal="center"/>
    </xf>
    <xf numFmtId="0" fontId="16" fillId="0" borderId="89" xfId="0" applyFont="1" applyBorder="1" applyAlignment="1">
      <alignment horizontal="left"/>
    </xf>
    <xf numFmtId="0" fontId="16" fillId="0" borderId="90" xfId="0" applyFont="1" applyBorder="1" applyAlignment="1">
      <alignment horizontal="left"/>
    </xf>
    <xf numFmtId="0" fontId="16" fillId="0" borderId="91" xfId="0" applyFont="1" applyBorder="1" applyAlignment="1">
      <alignment horizontal="left"/>
    </xf>
    <xf numFmtId="0" fontId="16" fillId="0" borderId="43" xfId="0" applyFont="1" applyBorder="1" applyAlignment="1">
      <alignment horizontal="left"/>
    </xf>
    <xf numFmtId="0" fontId="16" fillId="0" borderId="76" xfId="0" applyFont="1" applyBorder="1" applyAlignment="1">
      <alignment horizontal="left"/>
    </xf>
    <xf numFmtId="0" fontId="16" fillId="0" borderId="44" xfId="0" applyFont="1" applyBorder="1" applyAlignment="1">
      <alignment horizontal="left"/>
    </xf>
    <xf numFmtId="0" fontId="16" fillId="0" borderId="87" xfId="0" applyNumberFormat="1" applyFont="1" applyBorder="1" applyAlignment="1">
      <alignment horizontal="left" wrapText="1"/>
    </xf>
    <xf numFmtId="0" fontId="16" fillId="0" borderId="88" xfId="0" applyNumberFormat="1" applyFont="1" applyBorder="1" applyAlignment="1">
      <alignment horizontal="left" wrapText="1"/>
    </xf>
    <xf numFmtId="0" fontId="16" fillId="0" borderId="42" xfId="0" applyNumberFormat="1" applyFont="1" applyBorder="1" applyAlignment="1">
      <alignment horizontal="left" wrapText="1"/>
    </xf>
    <xf numFmtId="0" fontId="20" fillId="4" borderId="14" xfId="0" applyNumberFormat="1" applyFont="1" applyFill="1" applyBorder="1" applyAlignment="1">
      <alignment horizontal="left" vertical="center" wrapText="1"/>
    </xf>
    <xf numFmtId="0" fontId="20" fillId="4" borderId="31" xfId="0" applyNumberFormat="1" applyFont="1" applyFill="1" applyBorder="1" applyAlignment="1">
      <alignment horizontal="left" vertical="center" wrapText="1"/>
    </xf>
    <xf numFmtId="0" fontId="20" fillId="4" borderId="34" xfId="0" applyNumberFormat="1" applyFont="1" applyFill="1" applyBorder="1" applyAlignment="1">
      <alignment horizontal="left" vertical="center" wrapText="1"/>
    </xf>
    <xf numFmtId="49" fontId="8" fillId="0" borderId="93" xfId="0" applyNumberFormat="1" applyFont="1" applyBorder="1" applyAlignment="1">
      <alignment horizontal="left"/>
    </xf>
    <xf numFmtId="49" fontId="8" fillId="0" borderId="94" xfId="0" applyNumberFormat="1" applyFont="1" applyBorder="1" applyAlignment="1">
      <alignment horizontal="left"/>
    </xf>
    <xf numFmtId="0" fontId="24" fillId="0" borderId="73" xfId="0" applyFont="1" applyBorder="1" applyAlignment="1">
      <alignment horizontal="center" textRotation="90"/>
    </xf>
    <xf numFmtId="0" fontId="24" fillId="0" borderId="32" xfId="0" applyFont="1" applyBorder="1" applyAlignment="1">
      <alignment horizontal="center" textRotation="90"/>
    </xf>
    <xf numFmtId="0" fontId="24" fillId="0" borderId="70" xfId="0" applyFont="1" applyBorder="1" applyAlignment="1">
      <alignment horizontal="center" textRotation="90"/>
    </xf>
    <xf numFmtId="0" fontId="24" fillId="0" borderId="65" xfId="0" applyFont="1" applyBorder="1" applyAlignment="1">
      <alignment horizontal="center" textRotation="90"/>
    </xf>
    <xf numFmtId="0" fontId="24" fillId="0" borderId="57" xfId="0" applyFont="1" applyBorder="1" applyAlignment="1">
      <alignment horizontal="center" textRotation="90"/>
    </xf>
    <xf numFmtId="0" fontId="24" fillId="0" borderId="67" xfId="0" applyFont="1" applyBorder="1" applyAlignment="1">
      <alignment horizontal="center" textRotation="90"/>
    </xf>
    <xf numFmtId="0" fontId="24" fillId="0" borderId="72" xfId="0" applyFont="1" applyBorder="1" applyAlignment="1">
      <alignment horizontal="center" textRotation="90"/>
    </xf>
    <xf numFmtId="0" fontId="24" fillId="0" borderId="63" xfId="0" applyFont="1" applyBorder="1" applyAlignment="1">
      <alignment horizontal="center" textRotation="90"/>
    </xf>
    <xf numFmtId="0" fontId="24" fillId="0" borderId="75" xfId="0" applyFont="1" applyBorder="1" applyAlignment="1">
      <alignment horizontal="center" textRotation="90"/>
    </xf>
    <xf numFmtId="1" fontId="23" fillId="0" borderId="0" xfId="0" applyNumberFormat="1" applyFont="1" applyBorder="1" applyAlignment="1">
      <alignment horizontal="left"/>
    </xf>
    <xf numFmtId="0" fontId="23" fillId="2" borderId="66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textRotation="9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8" t="s">
        <v>6</v>
      </c>
      <c r="B1" s="268"/>
      <c r="C1" s="269"/>
      <c r="D1" s="268"/>
      <c r="E1" s="268"/>
      <c r="F1" s="268"/>
      <c r="G1" s="268"/>
    </row>
    <row r="2" spans="1:7" ht="24.95" customHeight="1" x14ac:dyDescent="0.2">
      <c r="A2" s="65" t="s">
        <v>34</v>
      </c>
      <c r="B2" s="64"/>
      <c r="C2" s="270"/>
      <c r="D2" s="270"/>
      <c r="E2" s="270"/>
      <c r="F2" s="270"/>
      <c r="G2" s="271"/>
    </row>
    <row r="3" spans="1:7" ht="24.95" hidden="1" customHeight="1" x14ac:dyDescent="0.2">
      <c r="A3" s="65" t="s">
        <v>7</v>
      </c>
      <c r="B3" s="64"/>
      <c r="C3" s="270"/>
      <c r="D3" s="270"/>
      <c r="E3" s="270"/>
      <c r="F3" s="270"/>
      <c r="G3" s="271"/>
    </row>
    <row r="4" spans="1:7" ht="24.95" hidden="1" customHeight="1" x14ac:dyDescent="0.2">
      <c r="A4" s="65" t="s">
        <v>8</v>
      </c>
      <c r="B4" s="64"/>
      <c r="C4" s="270"/>
      <c r="D4" s="270"/>
      <c r="E4" s="270"/>
      <c r="F4" s="270"/>
      <c r="G4" s="27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P39"/>
  <sheetViews>
    <sheetView showGridLines="0" tabSelected="1" view="pageBreakPreview" topLeftCell="B19" zoomScale="115" zoomScaleNormal="100" zoomScaleSheetLayoutView="115" workbookViewId="0">
      <selection activeCell="P29" sqref="P29"/>
    </sheetView>
  </sheetViews>
  <sheetFormatPr defaultColWidth="9" defaultRowHeight="12.75" x14ac:dyDescent="0.2"/>
  <cols>
    <col min="1" max="1" width="8.42578125" hidden="1" customWidth="1"/>
    <col min="2" max="2" width="4.7109375" customWidth="1"/>
    <col min="3" max="3" width="9.140625" customWidth="1"/>
    <col min="4" max="4" width="7.42578125" customWidth="1"/>
    <col min="5" max="5" width="13.42578125" customWidth="1"/>
    <col min="6" max="6" width="12.140625" customWidth="1"/>
    <col min="7" max="7" width="11.42578125" customWidth="1"/>
    <col min="8" max="8" width="12.7109375" style="1" customWidth="1"/>
    <col min="9" max="9" width="6.85546875" customWidth="1"/>
    <col min="10" max="10" width="12.7109375" style="1" customWidth="1"/>
    <col min="11" max="11" width="6.7109375" style="1" customWidth="1"/>
    <col min="12" max="12" width="4.7109375" customWidth="1"/>
    <col min="13" max="16" width="10.7109375" customWidth="1"/>
  </cols>
  <sheetData>
    <row r="1" spans="1:16" ht="15" customHeight="1" thickBot="1" x14ac:dyDescent="0.25">
      <c r="B1" s="5"/>
    </row>
    <row r="2" spans="1:16" ht="33.75" customHeight="1" x14ac:dyDescent="0.2">
      <c r="A2" s="62" t="s">
        <v>31</v>
      </c>
      <c r="B2" s="5"/>
      <c r="C2" s="272" t="s">
        <v>35</v>
      </c>
      <c r="D2" s="273"/>
      <c r="E2" s="273"/>
      <c r="F2" s="273"/>
      <c r="G2" s="273"/>
      <c r="H2" s="273"/>
      <c r="I2" s="273"/>
      <c r="J2" s="273"/>
      <c r="K2" s="274"/>
    </row>
    <row r="3" spans="1:16" ht="23.25" customHeight="1" x14ac:dyDescent="0.2">
      <c r="A3" s="4"/>
      <c r="B3" s="5"/>
      <c r="C3" s="67" t="s">
        <v>33</v>
      </c>
      <c r="D3" s="68"/>
      <c r="E3" s="294" t="s">
        <v>252</v>
      </c>
      <c r="F3" s="295"/>
      <c r="G3" s="295"/>
      <c r="H3" s="295"/>
      <c r="I3" s="295"/>
      <c r="J3" s="295"/>
      <c r="K3" s="296"/>
      <c r="P3" s="2"/>
    </row>
    <row r="4" spans="1:16" ht="23.25" hidden="1" customHeight="1" x14ac:dyDescent="0.2">
      <c r="A4" s="4"/>
      <c r="B4" s="5"/>
      <c r="C4" s="69" t="s">
        <v>36</v>
      </c>
      <c r="D4" s="68"/>
      <c r="E4" s="70"/>
      <c r="F4" s="70"/>
      <c r="G4" s="71"/>
      <c r="H4" s="71"/>
      <c r="I4" s="68"/>
      <c r="J4" s="72"/>
      <c r="K4" s="73"/>
    </row>
    <row r="5" spans="1:16" ht="23.25" hidden="1" customHeight="1" x14ac:dyDescent="0.2">
      <c r="A5" s="4"/>
      <c r="B5" s="5"/>
      <c r="C5" s="74" t="s">
        <v>37</v>
      </c>
      <c r="D5" s="75"/>
      <c r="E5" s="76"/>
      <c r="F5" s="76"/>
      <c r="G5" s="77"/>
      <c r="H5" s="78"/>
      <c r="I5" s="77"/>
      <c r="J5" s="78"/>
      <c r="K5" s="79"/>
    </row>
    <row r="6" spans="1:16" ht="24" customHeight="1" x14ac:dyDescent="0.2">
      <c r="A6" s="4"/>
      <c r="B6" s="5"/>
      <c r="C6" s="44" t="s">
        <v>19</v>
      </c>
      <c r="D6" s="5"/>
      <c r="E6" s="80"/>
      <c r="F6" s="26"/>
      <c r="G6" s="26"/>
      <c r="H6" s="26"/>
      <c r="I6" s="28" t="s">
        <v>28</v>
      </c>
      <c r="J6" s="80"/>
      <c r="K6" s="11"/>
    </row>
    <row r="7" spans="1:16" ht="15.75" customHeight="1" x14ac:dyDescent="0.2">
      <c r="A7" s="4"/>
      <c r="B7" s="5"/>
      <c r="C7" s="38"/>
      <c r="D7" s="26"/>
      <c r="E7" s="80"/>
      <c r="F7" s="26"/>
      <c r="G7" s="26"/>
      <c r="H7" s="26"/>
      <c r="I7" s="28" t="s">
        <v>29</v>
      </c>
      <c r="J7" s="80"/>
      <c r="K7" s="11"/>
    </row>
    <row r="8" spans="1:16" ht="15.75" customHeight="1" x14ac:dyDescent="0.2">
      <c r="A8" s="4"/>
      <c r="B8" s="5"/>
      <c r="C8" s="39"/>
      <c r="D8" s="81"/>
      <c r="E8" s="66"/>
      <c r="F8" s="33"/>
      <c r="G8" s="33"/>
      <c r="H8" s="33"/>
      <c r="I8" s="35"/>
      <c r="J8" s="33"/>
      <c r="K8" s="47"/>
    </row>
    <row r="9" spans="1:16" ht="24" hidden="1" customHeight="1" x14ac:dyDescent="0.2">
      <c r="A9" s="4"/>
      <c r="B9" s="5"/>
      <c r="C9" s="44" t="s">
        <v>17</v>
      </c>
      <c r="D9" s="5"/>
      <c r="E9" s="34"/>
      <c r="F9" s="5"/>
      <c r="G9" s="5"/>
      <c r="H9" s="42"/>
      <c r="I9" s="28" t="s">
        <v>28</v>
      </c>
      <c r="J9" s="32"/>
      <c r="K9" s="11"/>
    </row>
    <row r="10" spans="1:16" ht="15.75" hidden="1" customHeight="1" x14ac:dyDescent="0.2">
      <c r="A10" s="4"/>
      <c r="B10" s="5"/>
      <c r="C10" s="4"/>
      <c r="D10" s="5"/>
      <c r="E10" s="34"/>
      <c r="F10" s="5"/>
      <c r="G10" s="5"/>
      <c r="H10" s="42"/>
      <c r="I10" s="28" t="s">
        <v>29</v>
      </c>
      <c r="J10" s="32"/>
      <c r="K10" s="11"/>
    </row>
    <row r="11" spans="1:16" ht="15.75" hidden="1" customHeight="1" x14ac:dyDescent="0.2">
      <c r="A11" s="4"/>
      <c r="B11" s="5"/>
      <c r="C11" s="48"/>
      <c r="D11" s="27"/>
      <c r="E11" s="43"/>
      <c r="F11" s="51"/>
      <c r="G11" s="51"/>
      <c r="H11" s="49"/>
      <c r="I11" s="49"/>
      <c r="J11" s="50"/>
      <c r="K11" s="47"/>
    </row>
    <row r="12" spans="1:16" ht="24" customHeight="1" x14ac:dyDescent="0.2">
      <c r="A12" s="4"/>
      <c r="B12" s="5"/>
      <c r="C12" s="238" t="s">
        <v>16</v>
      </c>
      <c r="D12" s="239"/>
      <c r="E12" s="278"/>
      <c r="F12" s="278"/>
      <c r="G12" s="278"/>
      <c r="H12" s="278"/>
      <c r="I12" s="236"/>
      <c r="J12" s="237"/>
      <c r="K12" s="240"/>
    </row>
    <row r="13" spans="1:16" ht="15.75" customHeight="1" x14ac:dyDescent="0.2">
      <c r="A13" s="4"/>
      <c r="B13" s="5"/>
      <c r="C13" s="241"/>
      <c r="D13" s="242"/>
      <c r="E13" s="281"/>
      <c r="F13" s="281"/>
      <c r="G13" s="281"/>
      <c r="H13" s="281"/>
      <c r="I13" s="111" t="s">
        <v>28</v>
      </c>
      <c r="J13" s="112"/>
      <c r="K13" s="243"/>
    </row>
    <row r="14" spans="1:16" ht="15.75" customHeight="1" x14ac:dyDescent="0.2">
      <c r="A14" s="4"/>
      <c r="B14" s="5"/>
      <c r="C14" s="244"/>
      <c r="D14" s="245"/>
      <c r="E14" s="282"/>
      <c r="F14" s="282"/>
      <c r="G14" s="282"/>
      <c r="H14" s="282"/>
      <c r="I14" s="246" t="s">
        <v>29</v>
      </c>
      <c r="J14" s="247"/>
      <c r="K14" s="248"/>
    </row>
    <row r="15" spans="1:16" ht="24" hidden="1" customHeight="1" x14ac:dyDescent="0.2">
      <c r="A15" s="4"/>
      <c r="B15" s="5"/>
      <c r="C15" s="56" t="s">
        <v>18</v>
      </c>
      <c r="D15" s="57"/>
      <c r="E15" s="58"/>
      <c r="F15" s="59"/>
      <c r="G15" s="59"/>
      <c r="H15" s="59"/>
      <c r="I15" s="60"/>
      <c r="J15" s="59"/>
      <c r="K15" s="61"/>
    </row>
    <row r="16" spans="1:16" ht="32.25" customHeight="1" x14ac:dyDescent="0.2">
      <c r="A16" s="4"/>
      <c r="B16" s="5"/>
      <c r="C16" s="292" t="s">
        <v>26</v>
      </c>
      <c r="D16" s="293"/>
      <c r="E16" s="293"/>
      <c r="F16" s="293"/>
      <c r="G16" s="293"/>
      <c r="H16" s="293"/>
      <c r="I16" s="293"/>
      <c r="J16" s="279" t="s">
        <v>25</v>
      </c>
      <c r="K16" s="280"/>
    </row>
    <row r="17" spans="1:14" ht="23.25" customHeight="1" x14ac:dyDescent="0.2">
      <c r="A17" s="108" t="s">
        <v>21</v>
      </c>
      <c r="B17" s="254"/>
      <c r="C17" s="289" t="s">
        <v>60</v>
      </c>
      <c r="D17" s="290"/>
      <c r="E17" s="290"/>
      <c r="F17" s="290"/>
      <c r="G17" s="290"/>
      <c r="H17" s="290"/>
      <c r="I17" s="291"/>
      <c r="J17" s="299">
        <f>'Položkový rozpočet'!G95</f>
        <v>0</v>
      </c>
      <c r="K17" s="300"/>
      <c r="N17" s="107"/>
    </row>
    <row r="18" spans="1:14" ht="23.25" customHeight="1" x14ac:dyDescent="0.2">
      <c r="A18" s="108" t="s">
        <v>22</v>
      </c>
      <c r="B18" s="254"/>
      <c r="C18" s="289" t="s">
        <v>61</v>
      </c>
      <c r="D18" s="290"/>
      <c r="E18" s="290"/>
      <c r="F18" s="290"/>
      <c r="G18" s="290"/>
      <c r="H18" s="290"/>
      <c r="I18" s="291"/>
      <c r="J18" s="299">
        <f>'Položkový rozpočet'!H96</f>
        <v>0</v>
      </c>
      <c r="K18" s="300"/>
      <c r="N18" s="107"/>
    </row>
    <row r="19" spans="1:14" ht="23.25" customHeight="1" x14ac:dyDescent="0.2">
      <c r="A19" s="108" t="s">
        <v>40</v>
      </c>
      <c r="B19" s="254"/>
      <c r="C19" s="289" t="s">
        <v>23</v>
      </c>
      <c r="D19" s="290"/>
      <c r="E19" s="290"/>
      <c r="F19" s="290"/>
      <c r="G19" s="290"/>
      <c r="H19" s="290"/>
      <c r="I19" s="291"/>
      <c r="J19" s="299">
        <f>'Položkový rozpočet'!I97</f>
        <v>0</v>
      </c>
      <c r="K19" s="300"/>
    </row>
    <row r="20" spans="1:14" ht="23.25" customHeight="1" thickBot="1" x14ac:dyDescent="0.25">
      <c r="A20" s="108" t="s">
        <v>41</v>
      </c>
      <c r="B20" s="254"/>
      <c r="C20" s="286" t="s">
        <v>24</v>
      </c>
      <c r="D20" s="287"/>
      <c r="E20" s="287"/>
      <c r="F20" s="287"/>
      <c r="G20" s="287"/>
      <c r="H20" s="287"/>
      <c r="I20" s="288"/>
      <c r="J20" s="308">
        <v>0</v>
      </c>
      <c r="K20" s="309"/>
    </row>
    <row r="21" spans="1:14" ht="23.25" customHeight="1" thickBot="1" x14ac:dyDescent="0.25">
      <c r="A21" s="4"/>
      <c r="B21" s="5"/>
      <c r="C21" s="283" t="s">
        <v>25</v>
      </c>
      <c r="D21" s="284"/>
      <c r="E21" s="284"/>
      <c r="F21" s="284"/>
      <c r="G21" s="284"/>
      <c r="H21" s="284"/>
      <c r="I21" s="285"/>
      <c r="J21" s="310">
        <f>SUM(J17:J20)</f>
        <v>0</v>
      </c>
      <c r="K21" s="311"/>
    </row>
    <row r="22" spans="1:14" ht="33" customHeight="1" x14ac:dyDescent="0.2">
      <c r="A22" s="4"/>
      <c r="B22" s="5"/>
      <c r="C22" s="48" t="s">
        <v>27</v>
      </c>
      <c r="D22" s="22"/>
      <c r="E22" s="18"/>
      <c r="F22" s="110"/>
      <c r="G22" s="41"/>
      <c r="H22" s="33"/>
      <c r="I22" s="33"/>
      <c r="J22" s="33"/>
      <c r="K22" s="52"/>
    </row>
    <row r="23" spans="1:14" ht="23.25" customHeight="1" x14ac:dyDescent="0.2">
      <c r="A23" s="4"/>
      <c r="B23" s="5"/>
      <c r="C23" s="53" t="s">
        <v>11</v>
      </c>
      <c r="D23" s="249"/>
      <c r="E23" s="250"/>
      <c r="F23" s="251">
        <v>21</v>
      </c>
      <c r="G23" s="252" t="s">
        <v>0</v>
      </c>
      <c r="H23" s="297">
        <f>J21</f>
        <v>0</v>
      </c>
      <c r="I23" s="298"/>
      <c r="J23" s="298"/>
      <c r="K23" s="54" t="str">
        <f t="shared" ref="K23:K26" si="0">Mena</f>
        <v>CZK</v>
      </c>
    </row>
    <row r="24" spans="1:14" ht="23.25" customHeight="1" x14ac:dyDescent="0.2">
      <c r="A24" s="4"/>
      <c r="B24" s="5"/>
      <c r="C24" s="46" t="s">
        <v>12</v>
      </c>
      <c r="D24" s="22"/>
      <c r="E24" s="18"/>
      <c r="F24" s="40">
        <f>SazbaDPH2</f>
        <v>21</v>
      </c>
      <c r="G24" s="41" t="s">
        <v>0</v>
      </c>
      <c r="H24" s="275">
        <f>ZakladDPHZakl*SazbaDPH2/100</f>
        <v>0</v>
      </c>
      <c r="I24" s="276"/>
      <c r="J24" s="276"/>
      <c r="K24" s="52" t="str">
        <f t="shared" si="0"/>
        <v>CZK</v>
      </c>
    </row>
    <row r="25" spans="1:14" ht="23.25" customHeight="1" thickBot="1" x14ac:dyDescent="0.25">
      <c r="A25" s="4"/>
      <c r="B25" s="5"/>
      <c r="C25" s="45" t="s">
        <v>4</v>
      </c>
      <c r="D25" s="20"/>
      <c r="E25" s="23"/>
      <c r="F25" s="20"/>
      <c r="G25" s="21"/>
      <c r="H25" s="277"/>
      <c r="I25" s="277"/>
      <c r="J25" s="277"/>
      <c r="K25" s="55" t="str">
        <f t="shared" si="0"/>
        <v>CZK</v>
      </c>
    </row>
    <row r="26" spans="1:14" ht="27.75" hidden="1" customHeight="1" thickBot="1" x14ac:dyDescent="0.25">
      <c r="A26" s="4"/>
      <c r="B26" s="5"/>
      <c r="C26" s="97" t="s">
        <v>20</v>
      </c>
      <c r="D26" s="98"/>
      <c r="E26" s="98"/>
      <c r="F26" s="99"/>
      <c r="G26" s="100"/>
      <c r="H26" s="313" t="e">
        <f>ZakladDPHSniVypocet+ZakladDPHZaklVypocet</f>
        <v>#REF!</v>
      </c>
      <c r="I26" s="313"/>
      <c r="J26" s="313"/>
      <c r="K26" s="101" t="str">
        <f t="shared" si="0"/>
        <v>CZK</v>
      </c>
    </row>
    <row r="27" spans="1:14" ht="27.75" customHeight="1" thickBot="1" x14ac:dyDescent="0.25">
      <c r="A27" s="4"/>
      <c r="B27" s="5"/>
      <c r="C27" s="97" t="s">
        <v>30</v>
      </c>
      <c r="D27" s="102"/>
      <c r="E27" s="102"/>
      <c r="F27" s="102"/>
      <c r="G27" s="102"/>
      <c r="H27" s="312">
        <f>ZakladDPHZakl+DPHZakl+Zaokrouhleni</f>
        <v>0</v>
      </c>
      <c r="I27" s="312"/>
      <c r="J27" s="312"/>
      <c r="K27" s="103" t="s">
        <v>39</v>
      </c>
    </row>
    <row r="28" spans="1:14" ht="12.75" customHeight="1" x14ac:dyDescent="0.2">
      <c r="A28" s="4"/>
      <c r="B28" s="5"/>
      <c r="C28" s="4"/>
      <c r="D28" s="5"/>
      <c r="E28" s="5"/>
      <c r="F28" s="5"/>
      <c r="G28" s="5"/>
      <c r="H28" s="42"/>
      <c r="I28" s="5"/>
      <c r="J28" s="42"/>
      <c r="K28" s="12"/>
    </row>
    <row r="29" spans="1:14" ht="30" customHeight="1" x14ac:dyDescent="0.2">
      <c r="A29" s="4"/>
      <c r="B29" s="5"/>
      <c r="C29" s="4"/>
      <c r="D29" s="5"/>
      <c r="E29" s="5"/>
      <c r="F29" s="5"/>
      <c r="G29" s="5"/>
      <c r="H29" s="42"/>
      <c r="I29" s="5"/>
      <c r="J29" s="42"/>
      <c r="K29" s="12"/>
    </row>
    <row r="30" spans="1:14" ht="18.75" customHeight="1" x14ac:dyDescent="0.2">
      <c r="A30" s="4"/>
      <c r="B30" s="5"/>
      <c r="C30" s="24"/>
      <c r="D30" s="19" t="s">
        <v>10</v>
      </c>
      <c r="E30" s="301"/>
      <c r="F30" s="301"/>
      <c r="G30" s="19" t="s">
        <v>9</v>
      </c>
      <c r="H30" s="314"/>
      <c r="I30" s="314"/>
      <c r="J30" s="314"/>
      <c r="K30" s="12"/>
    </row>
    <row r="31" spans="1:14" ht="47.25" customHeight="1" x14ac:dyDescent="0.2">
      <c r="A31" s="4"/>
      <c r="B31" s="5"/>
      <c r="C31" s="4"/>
      <c r="D31" s="5"/>
      <c r="E31" s="5"/>
      <c r="F31" s="5"/>
      <c r="G31" s="5"/>
      <c r="H31" s="42"/>
      <c r="I31" s="5"/>
      <c r="J31" s="42"/>
      <c r="K31" s="12"/>
    </row>
    <row r="32" spans="1:14" s="36" customFormat="1" ht="18.75" customHeight="1" x14ac:dyDescent="0.2">
      <c r="A32" s="29"/>
      <c r="B32" s="30"/>
      <c r="C32" s="29"/>
      <c r="D32" s="30"/>
      <c r="E32" s="301"/>
      <c r="F32" s="301"/>
      <c r="G32" s="30"/>
      <c r="H32" s="31"/>
      <c r="I32" s="25"/>
      <c r="J32" s="31"/>
      <c r="K32" s="37"/>
    </row>
    <row r="33" spans="1:11" ht="12.75" customHeight="1" x14ac:dyDescent="0.2">
      <c r="A33" s="4"/>
      <c r="B33" s="5"/>
      <c r="C33" s="4"/>
      <c r="D33" s="5"/>
      <c r="E33" s="307" t="s">
        <v>2</v>
      </c>
      <c r="F33" s="307"/>
      <c r="G33" s="5"/>
      <c r="H33" s="42"/>
      <c r="I33" s="13" t="s">
        <v>3</v>
      </c>
      <c r="J33" s="42"/>
      <c r="K33" s="12"/>
    </row>
    <row r="34" spans="1:11" ht="13.5" customHeight="1" thickBot="1" x14ac:dyDescent="0.25">
      <c r="A34" s="14"/>
      <c r="B34" s="5"/>
      <c r="C34" s="14"/>
      <c r="D34" s="15"/>
      <c r="E34" s="15"/>
      <c r="F34" s="15"/>
      <c r="G34" s="15"/>
      <c r="H34" s="16"/>
      <c r="I34" s="15"/>
      <c r="J34" s="16"/>
      <c r="K34" s="17"/>
    </row>
    <row r="35" spans="1:11" ht="27" hidden="1" customHeight="1" x14ac:dyDescent="0.25">
      <c r="B35" s="5"/>
      <c r="C35" s="63" t="s">
        <v>13</v>
      </c>
      <c r="D35" s="3"/>
      <c r="E35" s="3"/>
      <c r="F35" s="3"/>
      <c r="G35" s="89"/>
      <c r="H35" s="89"/>
      <c r="I35" s="89"/>
      <c r="J35" s="89"/>
      <c r="K35" s="3"/>
    </row>
    <row r="36" spans="1:11" ht="25.5" hidden="1" customHeight="1" x14ac:dyDescent="0.2">
      <c r="A36" s="83" t="s">
        <v>32</v>
      </c>
      <c r="B36" s="255"/>
      <c r="C36" s="85" t="s">
        <v>14</v>
      </c>
      <c r="D36" s="85" t="s">
        <v>5</v>
      </c>
      <c r="E36" s="86"/>
      <c r="F36" s="86"/>
      <c r="G36" s="90" t="e">
        <f>#REF!</f>
        <v>#REF!</v>
      </c>
      <c r="H36" s="90" t="str">
        <f>C23</f>
        <v>Základ pro základní DPH</v>
      </c>
      <c r="I36" s="91" t="s">
        <v>15</v>
      </c>
      <c r="J36" s="91" t="s">
        <v>1</v>
      </c>
      <c r="K36" s="87" t="s">
        <v>0</v>
      </c>
    </row>
    <row r="37" spans="1:11" ht="25.5" hidden="1" customHeight="1" x14ac:dyDescent="0.2">
      <c r="A37" s="83">
        <v>1</v>
      </c>
      <c r="B37" s="255"/>
      <c r="C37" s="253"/>
      <c r="D37" s="302"/>
      <c r="E37" s="303"/>
      <c r="F37" s="303"/>
      <c r="G37" s="92" t="e">
        <f>#REF!</f>
        <v>#REF!</v>
      </c>
      <c r="H37" s="93" t="e">
        <f>#REF!</f>
        <v>#REF!</v>
      </c>
      <c r="I37" s="94" t="e">
        <f>(G37*SazbaDPH1/100)+(H37*SazbaDPH2/100)</f>
        <v>#REF!</v>
      </c>
      <c r="J37" s="94" t="e">
        <f>G37+H37+I37</f>
        <v>#REF!</v>
      </c>
      <c r="K37" s="88" t="e">
        <f>IF(CenaCelkemVypocet=0,"",J37/CenaCelkemVypocet*100)</f>
        <v>#REF!</v>
      </c>
    </row>
    <row r="38" spans="1:11" ht="25.5" hidden="1" customHeight="1" x14ac:dyDescent="0.2">
      <c r="A38" s="83"/>
      <c r="B38" s="255"/>
      <c r="C38" s="304" t="s">
        <v>38</v>
      </c>
      <c r="D38" s="305"/>
      <c r="E38" s="305"/>
      <c r="F38" s="306"/>
      <c r="G38" s="95" t="e">
        <f>SUMIF(A37:A37,"=1",G37:G37)</f>
        <v>#REF!</v>
      </c>
      <c r="H38" s="96" t="e">
        <f>SUMIF(A37:A37,"=1",H37:H37)</f>
        <v>#REF!</v>
      </c>
      <c r="I38" s="96" t="e">
        <f>SUMIF(A37:A37,"=1",I37:I37)</f>
        <v>#REF!</v>
      </c>
      <c r="J38" s="96" t="e">
        <f>SUMIF(A37:A37,"=1",J37:J37)</f>
        <v>#REF!</v>
      </c>
      <c r="K38" s="84" t="e">
        <f>SUMIF(A37:A37,"=1",K37:K37)</f>
        <v>#REF!</v>
      </c>
    </row>
    <row r="39" spans="1:11" ht="15" customHeight="1" x14ac:dyDescent="0.2">
      <c r="B39" s="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8">
    <mergeCell ref="E32:F32"/>
    <mergeCell ref="E30:F30"/>
    <mergeCell ref="D37:F37"/>
    <mergeCell ref="C38:F38"/>
    <mergeCell ref="J18:K18"/>
    <mergeCell ref="E33:F33"/>
    <mergeCell ref="J20:K20"/>
    <mergeCell ref="J21:K21"/>
    <mergeCell ref="H27:J27"/>
    <mergeCell ref="J19:K19"/>
    <mergeCell ref="H26:J26"/>
    <mergeCell ref="H30:J30"/>
    <mergeCell ref="C2:K2"/>
    <mergeCell ref="H24:J24"/>
    <mergeCell ref="H25:J25"/>
    <mergeCell ref="E12:H12"/>
    <mergeCell ref="J16:K16"/>
    <mergeCell ref="E13:H13"/>
    <mergeCell ref="E14:H14"/>
    <mergeCell ref="C21:I21"/>
    <mergeCell ref="C20:I20"/>
    <mergeCell ref="C19:I19"/>
    <mergeCell ref="C18:I18"/>
    <mergeCell ref="C17:I17"/>
    <mergeCell ref="C16:I16"/>
    <mergeCell ref="E3:K3"/>
    <mergeCell ref="H23:J23"/>
    <mergeCell ref="J17:K17"/>
  </mergeCells>
  <phoneticPr fontId="0" type="noConversion"/>
  <pageMargins left="0.94488188976377963" right="0.19685039370078741" top="0.59055118110236227" bottom="0.39370078740157483" header="0" footer="0.19685039370078741"/>
  <pageSetup paperSize="9" scale="92" fitToHeight="9999" orientation="portrait" r:id="rId2"/>
  <headerFooter alignWithMargins="0">
    <oddFooter>&amp;Lmartin.dudek@dk-elvis.eu&amp;Cstránka &amp;P&amp;R&amp;D</oddFooter>
  </headerFooter>
  <rowBreaks count="1" manualBreakCount="1">
    <brk id="39" max="11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view="pageBreakPreview" zoomScale="130" zoomScaleNormal="145" zoomScaleSheetLayoutView="130" workbookViewId="0">
      <pane ySplit="1" topLeftCell="A11" activePane="bottomLeft" state="frozen"/>
      <selection pane="bottomLeft" activeCell="M23" sqref="M23"/>
    </sheetView>
  </sheetViews>
  <sheetFormatPr defaultRowHeight="12.75" x14ac:dyDescent="0.2"/>
  <cols>
    <col min="1" max="1" width="71.28515625" customWidth="1"/>
    <col min="2" max="2" width="5.140625" customWidth="1"/>
    <col min="3" max="3" width="7.140625" customWidth="1"/>
    <col min="4" max="4" width="12" customWidth="1"/>
    <col min="5" max="7" width="10.7109375" customWidth="1"/>
    <col min="8" max="9" width="12" customWidth="1"/>
    <col min="10" max="10" width="3.5703125" customWidth="1"/>
    <col min="12" max="12" width="14.28515625" customWidth="1"/>
    <col min="13" max="13" width="11.140625" customWidth="1"/>
  </cols>
  <sheetData>
    <row r="1" spans="1:10" ht="40.5" x14ac:dyDescent="0.25">
      <c r="A1" s="200" t="s">
        <v>48</v>
      </c>
      <c r="B1" s="201" t="s">
        <v>69</v>
      </c>
      <c r="C1" s="201" t="s">
        <v>42</v>
      </c>
      <c r="D1" s="201" t="s">
        <v>70</v>
      </c>
      <c r="E1" s="201" t="s">
        <v>167</v>
      </c>
      <c r="F1" s="201" t="s">
        <v>168</v>
      </c>
      <c r="G1" s="201" t="s">
        <v>171</v>
      </c>
      <c r="H1" s="201" t="s">
        <v>169</v>
      </c>
      <c r="I1" s="202" t="s">
        <v>170</v>
      </c>
      <c r="J1" s="127"/>
    </row>
    <row r="2" spans="1:10" ht="12.75" customHeight="1" x14ac:dyDescent="0.25">
      <c r="A2" s="203" t="s">
        <v>71</v>
      </c>
      <c r="B2" s="182"/>
      <c r="C2" s="182"/>
      <c r="D2" s="182"/>
      <c r="E2" s="182"/>
      <c r="F2" s="182"/>
      <c r="G2" s="182"/>
      <c r="H2" s="182"/>
      <c r="I2" s="204"/>
      <c r="J2" s="127"/>
    </row>
    <row r="3" spans="1:10" ht="12.75" customHeight="1" x14ac:dyDescent="0.25">
      <c r="A3" s="205" t="s">
        <v>72</v>
      </c>
      <c r="B3" s="113" t="s">
        <v>44</v>
      </c>
      <c r="C3" s="186">
        <v>1</v>
      </c>
      <c r="D3" s="114"/>
      <c r="E3" s="114"/>
      <c r="F3" s="114"/>
      <c r="G3" s="166">
        <f>C3*D3</f>
        <v>0</v>
      </c>
      <c r="H3" s="114">
        <f>C3*E3</f>
        <v>0</v>
      </c>
      <c r="I3" s="206">
        <f t="shared" ref="I3:I6" si="0">C3*F3</f>
        <v>0</v>
      </c>
      <c r="J3" s="127"/>
    </row>
    <row r="4" spans="1:10" ht="12.75" customHeight="1" x14ac:dyDescent="0.25">
      <c r="A4" s="207" t="s">
        <v>73</v>
      </c>
      <c r="B4" s="115" t="s">
        <v>44</v>
      </c>
      <c r="C4" s="187">
        <v>1</v>
      </c>
      <c r="D4" s="116"/>
      <c r="E4" s="116"/>
      <c r="F4" s="116"/>
      <c r="G4" s="116">
        <f t="shared" ref="G4:G30" si="1">C4*D4</f>
        <v>0</v>
      </c>
      <c r="H4" s="165">
        <f t="shared" ref="H4:H30" si="2">C4*E4</f>
        <v>0</v>
      </c>
      <c r="I4" s="206">
        <f t="shared" si="0"/>
        <v>0</v>
      </c>
      <c r="J4" s="127"/>
    </row>
    <row r="5" spans="1:10" ht="12.75" customHeight="1" x14ac:dyDescent="0.25">
      <c r="A5" s="207" t="s">
        <v>74</v>
      </c>
      <c r="B5" s="115" t="s">
        <v>44</v>
      </c>
      <c r="C5" s="187">
        <v>14</v>
      </c>
      <c r="D5" s="116"/>
      <c r="E5" s="116"/>
      <c r="F5" s="116"/>
      <c r="G5" s="116">
        <f t="shared" si="1"/>
        <v>0</v>
      </c>
      <c r="H5" s="165">
        <f t="shared" si="2"/>
        <v>0</v>
      </c>
      <c r="I5" s="206">
        <f t="shared" si="0"/>
        <v>0</v>
      </c>
      <c r="J5" s="127"/>
    </row>
    <row r="6" spans="1:10" ht="12.75" customHeight="1" x14ac:dyDescent="0.25">
      <c r="A6" s="207" t="s">
        <v>76</v>
      </c>
      <c r="B6" s="115" t="s">
        <v>44</v>
      </c>
      <c r="C6" s="187">
        <v>2</v>
      </c>
      <c r="D6" s="116"/>
      <c r="E6" s="116"/>
      <c r="F6" s="116"/>
      <c r="G6" s="116">
        <f t="shared" si="1"/>
        <v>0</v>
      </c>
      <c r="H6" s="165">
        <f t="shared" si="2"/>
        <v>0</v>
      </c>
      <c r="I6" s="206">
        <f t="shared" si="0"/>
        <v>0</v>
      </c>
      <c r="J6" s="127"/>
    </row>
    <row r="7" spans="1:10" ht="12.75" customHeight="1" x14ac:dyDescent="0.25">
      <c r="A7" s="207" t="s">
        <v>75</v>
      </c>
      <c r="B7" s="115" t="s">
        <v>44</v>
      </c>
      <c r="C7" s="187">
        <v>14</v>
      </c>
      <c r="D7" s="116"/>
      <c r="E7" s="116"/>
      <c r="F7" s="116">
        <v>0</v>
      </c>
      <c r="G7" s="116">
        <f t="shared" si="1"/>
        <v>0</v>
      </c>
      <c r="H7" s="165">
        <f t="shared" si="2"/>
        <v>0</v>
      </c>
      <c r="I7" s="206">
        <f t="shared" ref="I7:I28" si="3">C7*F7</f>
        <v>0</v>
      </c>
      <c r="J7" s="127"/>
    </row>
    <row r="8" spans="1:10" ht="12.75" customHeight="1" x14ac:dyDescent="0.25">
      <c r="A8" s="207" t="s">
        <v>77</v>
      </c>
      <c r="B8" s="115" t="s">
        <v>44</v>
      </c>
      <c r="C8" s="187">
        <v>2</v>
      </c>
      <c r="D8" s="116"/>
      <c r="E8" s="116"/>
      <c r="F8" s="116">
        <v>0</v>
      </c>
      <c r="G8" s="116">
        <f t="shared" si="1"/>
        <v>0</v>
      </c>
      <c r="H8" s="165">
        <f t="shared" si="2"/>
        <v>0</v>
      </c>
      <c r="I8" s="206">
        <f t="shared" si="3"/>
        <v>0</v>
      </c>
      <c r="J8" s="127"/>
    </row>
    <row r="9" spans="1:10" ht="12.75" customHeight="1" x14ac:dyDescent="0.25">
      <c r="A9" s="207" t="s">
        <v>51</v>
      </c>
      <c r="B9" s="115" t="s">
        <v>44</v>
      </c>
      <c r="C9" s="187">
        <v>1</v>
      </c>
      <c r="D9" s="116"/>
      <c r="E9" s="116"/>
      <c r="F9" s="116">
        <v>0</v>
      </c>
      <c r="G9" s="116">
        <f t="shared" si="1"/>
        <v>0</v>
      </c>
      <c r="H9" s="165">
        <f t="shared" si="2"/>
        <v>0</v>
      </c>
      <c r="I9" s="206">
        <f t="shared" si="3"/>
        <v>0</v>
      </c>
      <c r="J9" s="127"/>
    </row>
    <row r="10" spans="1:10" ht="12.75" customHeight="1" x14ac:dyDescent="0.25">
      <c r="A10" s="207" t="s">
        <v>78</v>
      </c>
      <c r="B10" s="115" t="s">
        <v>44</v>
      </c>
      <c r="C10" s="187">
        <v>1</v>
      </c>
      <c r="D10" s="116"/>
      <c r="E10" s="116"/>
      <c r="F10" s="116"/>
      <c r="G10" s="116">
        <f t="shared" si="1"/>
        <v>0</v>
      </c>
      <c r="H10" s="165">
        <f t="shared" si="2"/>
        <v>0</v>
      </c>
      <c r="I10" s="206">
        <f t="shared" si="3"/>
        <v>0</v>
      </c>
      <c r="J10" s="127"/>
    </row>
    <row r="11" spans="1:10" ht="13.5" customHeight="1" x14ac:dyDescent="0.25">
      <c r="A11" s="207" t="s">
        <v>83</v>
      </c>
      <c r="B11" s="115" t="s">
        <v>44</v>
      </c>
      <c r="C11" s="187">
        <v>2</v>
      </c>
      <c r="D11" s="116"/>
      <c r="E11" s="116"/>
      <c r="F11" s="116">
        <v>0</v>
      </c>
      <c r="G11" s="116">
        <f t="shared" si="1"/>
        <v>0</v>
      </c>
      <c r="H11" s="165">
        <f t="shared" si="2"/>
        <v>0</v>
      </c>
      <c r="I11" s="206">
        <f t="shared" si="3"/>
        <v>0</v>
      </c>
      <c r="J11" s="127"/>
    </row>
    <row r="12" spans="1:10" ht="13.5" x14ac:dyDescent="0.25">
      <c r="A12" s="207" t="s">
        <v>79</v>
      </c>
      <c r="B12" s="115" t="s">
        <v>44</v>
      </c>
      <c r="C12" s="187">
        <v>1</v>
      </c>
      <c r="D12" s="116"/>
      <c r="E12" s="116"/>
      <c r="F12" s="116"/>
      <c r="G12" s="116">
        <f t="shared" si="1"/>
        <v>0</v>
      </c>
      <c r="H12" s="165">
        <f t="shared" si="2"/>
        <v>0</v>
      </c>
      <c r="I12" s="206">
        <f t="shared" si="3"/>
        <v>0</v>
      </c>
      <c r="J12" s="127"/>
    </row>
    <row r="13" spans="1:10" ht="13.5" x14ac:dyDescent="0.25">
      <c r="A13" s="207" t="s">
        <v>80</v>
      </c>
      <c r="B13" s="115" t="s">
        <v>44</v>
      </c>
      <c r="C13" s="187">
        <v>1</v>
      </c>
      <c r="D13" s="116"/>
      <c r="E13" s="116"/>
      <c r="F13" s="116"/>
      <c r="G13" s="116">
        <f t="shared" si="1"/>
        <v>0</v>
      </c>
      <c r="H13" s="165">
        <f t="shared" si="2"/>
        <v>0</v>
      </c>
      <c r="I13" s="206">
        <f t="shared" si="3"/>
        <v>0</v>
      </c>
      <c r="J13" s="127"/>
    </row>
    <row r="14" spans="1:10" ht="13.5" x14ac:dyDescent="0.25">
      <c r="A14" s="207" t="s">
        <v>81</v>
      </c>
      <c r="B14" s="115" t="s">
        <v>44</v>
      </c>
      <c r="C14" s="187">
        <v>1</v>
      </c>
      <c r="D14" s="116"/>
      <c r="E14" s="116"/>
      <c r="F14" s="116"/>
      <c r="G14" s="116">
        <f t="shared" si="1"/>
        <v>0</v>
      </c>
      <c r="H14" s="165">
        <f t="shared" si="2"/>
        <v>0</v>
      </c>
      <c r="I14" s="206">
        <f t="shared" si="3"/>
        <v>0</v>
      </c>
      <c r="J14" s="127"/>
    </row>
    <row r="15" spans="1:10" ht="13.5" x14ac:dyDescent="0.25">
      <c r="A15" s="207" t="s">
        <v>82</v>
      </c>
      <c r="B15" s="115" t="s">
        <v>44</v>
      </c>
      <c r="C15" s="187">
        <v>1</v>
      </c>
      <c r="D15" s="116"/>
      <c r="E15" s="116"/>
      <c r="F15" s="116"/>
      <c r="G15" s="116">
        <f t="shared" si="1"/>
        <v>0</v>
      </c>
      <c r="H15" s="165">
        <f t="shared" si="2"/>
        <v>0</v>
      </c>
      <c r="I15" s="206">
        <f t="shared" si="3"/>
        <v>0</v>
      </c>
      <c r="J15" s="127"/>
    </row>
    <row r="16" spans="1:10" ht="13.5" x14ac:dyDescent="0.25">
      <c r="A16" s="208" t="s">
        <v>219</v>
      </c>
      <c r="B16" s="115" t="s">
        <v>44</v>
      </c>
      <c r="C16" s="187">
        <v>1</v>
      </c>
      <c r="D16" s="116"/>
      <c r="E16" s="130"/>
      <c r="F16" s="130"/>
      <c r="G16" s="116">
        <f t="shared" si="1"/>
        <v>0</v>
      </c>
      <c r="H16" s="165">
        <f t="shared" si="2"/>
        <v>0</v>
      </c>
      <c r="I16" s="206">
        <f t="shared" si="3"/>
        <v>0</v>
      </c>
      <c r="J16" s="127"/>
    </row>
    <row r="17" spans="1:12" ht="13.5" x14ac:dyDescent="0.25">
      <c r="A17" s="208" t="s">
        <v>174</v>
      </c>
      <c r="B17" s="115" t="s">
        <v>44</v>
      </c>
      <c r="C17" s="187">
        <v>1</v>
      </c>
      <c r="D17" s="116">
        <v>0</v>
      </c>
      <c r="E17" s="130"/>
      <c r="F17" s="130">
        <v>0</v>
      </c>
      <c r="G17" s="116">
        <f t="shared" si="1"/>
        <v>0</v>
      </c>
      <c r="H17" s="165">
        <f t="shared" si="2"/>
        <v>0</v>
      </c>
      <c r="I17" s="206">
        <f t="shared" si="3"/>
        <v>0</v>
      </c>
      <c r="J17" s="127"/>
    </row>
    <row r="18" spans="1:12" ht="13.5" x14ac:dyDescent="0.25">
      <c r="A18" s="208" t="s">
        <v>207</v>
      </c>
      <c r="B18" s="115" t="s">
        <v>57</v>
      </c>
      <c r="C18" s="188">
        <v>1</v>
      </c>
      <c r="D18" s="130">
        <v>0</v>
      </c>
      <c r="E18" s="130"/>
      <c r="F18" s="130">
        <v>0</v>
      </c>
      <c r="G18" s="116">
        <f t="shared" si="1"/>
        <v>0</v>
      </c>
      <c r="H18" s="165">
        <f t="shared" si="2"/>
        <v>0</v>
      </c>
      <c r="I18" s="206">
        <f t="shared" si="3"/>
        <v>0</v>
      </c>
      <c r="J18" s="127"/>
    </row>
    <row r="19" spans="1:12" ht="13.5" x14ac:dyDescent="0.25">
      <c r="A19" s="208" t="s">
        <v>85</v>
      </c>
      <c r="B19" s="115" t="s">
        <v>44</v>
      </c>
      <c r="C19" s="188">
        <v>1</v>
      </c>
      <c r="D19" s="130">
        <v>0</v>
      </c>
      <c r="E19" s="130"/>
      <c r="F19" s="130">
        <v>0</v>
      </c>
      <c r="G19" s="116">
        <f t="shared" si="1"/>
        <v>0</v>
      </c>
      <c r="H19" s="165">
        <f t="shared" si="2"/>
        <v>0</v>
      </c>
      <c r="I19" s="206">
        <f t="shared" si="3"/>
        <v>0</v>
      </c>
      <c r="J19" s="127"/>
    </row>
    <row r="20" spans="1:12" ht="13.5" x14ac:dyDescent="0.25">
      <c r="A20" s="208" t="s">
        <v>84</v>
      </c>
      <c r="B20" s="115" t="s">
        <v>44</v>
      </c>
      <c r="C20" s="188">
        <v>3</v>
      </c>
      <c r="D20" s="130">
        <v>0</v>
      </c>
      <c r="E20" s="130"/>
      <c r="F20" s="130">
        <v>0</v>
      </c>
      <c r="G20" s="116">
        <f t="shared" si="1"/>
        <v>0</v>
      </c>
      <c r="H20" s="165">
        <f t="shared" si="2"/>
        <v>0</v>
      </c>
      <c r="I20" s="206">
        <f t="shared" si="3"/>
        <v>0</v>
      </c>
      <c r="J20" s="127"/>
    </row>
    <row r="21" spans="1:12" ht="13.5" x14ac:dyDescent="0.25">
      <c r="A21" s="208" t="s">
        <v>172</v>
      </c>
      <c r="B21" s="129" t="s">
        <v>44</v>
      </c>
      <c r="C21" s="188">
        <v>2</v>
      </c>
      <c r="D21" s="130">
        <v>0</v>
      </c>
      <c r="E21" s="130"/>
      <c r="F21" s="130">
        <v>0</v>
      </c>
      <c r="G21" s="116">
        <f t="shared" si="1"/>
        <v>0</v>
      </c>
      <c r="H21" s="165">
        <f t="shared" ref="H21:H25" si="4">C21*E21</f>
        <v>0</v>
      </c>
      <c r="I21" s="206">
        <f t="shared" ref="I21" si="5">C21*F21</f>
        <v>0</v>
      </c>
      <c r="J21" s="127"/>
    </row>
    <row r="22" spans="1:12" ht="13.5" x14ac:dyDescent="0.25">
      <c r="A22" s="208" t="s">
        <v>208</v>
      </c>
      <c r="B22" s="129" t="s">
        <v>44</v>
      </c>
      <c r="C22" s="188">
        <v>1</v>
      </c>
      <c r="D22" s="130"/>
      <c r="E22" s="130"/>
      <c r="F22" s="130"/>
      <c r="G22" s="116">
        <f t="shared" si="1"/>
        <v>0</v>
      </c>
      <c r="H22" s="165">
        <f t="shared" si="4"/>
        <v>0</v>
      </c>
      <c r="I22" s="206"/>
      <c r="J22" s="127"/>
    </row>
    <row r="23" spans="1:12" ht="13.5" x14ac:dyDescent="0.25">
      <c r="A23" s="208" t="s">
        <v>209</v>
      </c>
      <c r="B23" s="129" t="s">
        <v>44</v>
      </c>
      <c r="C23" s="188">
        <v>1</v>
      </c>
      <c r="D23" s="130"/>
      <c r="E23" s="130"/>
      <c r="F23" s="130"/>
      <c r="G23" s="116">
        <f t="shared" si="1"/>
        <v>0</v>
      </c>
      <c r="H23" s="165">
        <f t="shared" si="4"/>
        <v>0</v>
      </c>
      <c r="I23" s="206"/>
      <c r="J23" s="127"/>
    </row>
    <row r="24" spans="1:12" ht="13.5" x14ac:dyDescent="0.25">
      <c r="A24" s="208" t="s">
        <v>210</v>
      </c>
      <c r="B24" s="129" t="s">
        <v>44</v>
      </c>
      <c r="C24" s="188">
        <v>1</v>
      </c>
      <c r="D24" s="130"/>
      <c r="E24" s="130"/>
      <c r="F24" s="130"/>
      <c r="G24" s="116">
        <f t="shared" si="1"/>
        <v>0</v>
      </c>
      <c r="H24" s="165">
        <f t="shared" si="4"/>
        <v>0</v>
      </c>
      <c r="I24" s="206"/>
      <c r="J24" s="127"/>
    </row>
    <row r="25" spans="1:12" ht="13.5" x14ac:dyDescent="0.25">
      <c r="A25" s="208" t="s">
        <v>211</v>
      </c>
      <c r="B25" s="129" t="s">
        <v>44</v>
      </c>
      <c r="C25" s="188">
        <v>1</v>
      </c>
      <c r="D25" s="130"/>
      <c r="E25" s="130"/>
      <c r="F25" s="130"/>
      <c r="G25" s="116">
        <f t="shared" si="1"/>
        <v>0</v>
      </c>
      <c r="H25" s="165">
        <f t="shared" si="4"/>
        <v>0</v>
      </c>
      <c r="I25" s="206"/>
      <c r="J25" s="127"/>
    </row>
    <row r="26" spans="1:12" ht="27" x14ac:dyDescent="0.25">
      <c r="A26" s="208" t="s">
        <v>185</v>
      </c>
      <c r="B26" s="129" t="s">
        <v>44</v>
      </c>
      <c r="C26" s="188">
        <v>1</v>
      </c>
      <c r="D26" s="130">
        <v>0</v>
      </c>
      <c r="E26" s="130"/>
      <c r="F26" s="130">
        <v>0</v>
      </c>
      <c r="G26" s="116">
        <f t="shared" si="1"/>
        <v>0</v>
      </c>
      <c r="H26" s="165">
        <f t="shared" si="2"/>
        <v>0</v>
      </c>
      <c r="I26" s="206">
        <f t="shared" si="3"/>
        <v>0</v>
      </c>
      <c r="J26" s="127"/>
    </row>
    <row r="27" spans="1:12" ht="27" x14ac:dyDescent="0.25">
      <c r="A27" s="208" t="s">
        <v>186</v>
      </c>
      <c r="B27" s="129" t="s">
        <v>44</v>
      </c>
      <c r="C27" s="188">
        <v>3</v>
      </c>
      <c r="D27" s="130">
        <v>0</v>
      </c>
      <c r="E27" s="130"/>
      <c r="F27" s="130">
        <v>0</v>
      </c>
      <c r="G27" s="116">
        <f t="shared" si="1"/>
        <v>0</v>
      </c>
      <c r="H27" s="165">
        <f t="shared" si="2"/>
        <v>0</v>
      </c>
      <c r="I27" s="206">
        <f t="shared" si="3"/>
        <v>0</v>
      </c>
      <c r="J27" s="127"/>
    </row>
    <row r="28" spans="1:12" ht="12.75" customHeight="1" x14ac:dyDescent="0.25">
      <c r="A28" s="208" t="s">
        <v>173</v>
      </c>
      <c r="B28" s="129" t="s">
        <v>57</v>
      </c>
      <c r="C28" s="188">
        <v>1</v>
      </c>
      <c r="D28" s="130">
        <v>0</v>
      </c>
      <c r="E28" s="130"/>
      <c r="F28" s="130">
        <v>0</v>
      </c>
      <c r="G28" s="116">
        <f t="shared" si="1"/>
        <v>0</v>
      </c>
      <c r="H28" s="165">
        <f t="shared" si="2"/>
        <v>0</v>
      </c>
      <c r="I28" s="206">
        <f t="shared" si="3"/>
        <v>0</v>
      </c>
      <c r="J28" s="127"/>
    </row>
    <row r="29" spans="1:12" ht="12.75" customHeight="1" x14ac:dyDescent="0.25">
      <c r="A29" s="203" t="s">
        <v>187</v>
      </c>
      <c r="B29" s="182"/>
      <c r="C29" s="189"/>
      <c r="D29" s="182"/>
      <c r="E29" s="182"/>
      <c r="F29" s="182"/>
      <c r="G29" s="182"/>
      <c r="H29" s="182"/>
      <c r="I29" s="204"/>
      <c r="J29" s="127"/>
    </row>
    <row r="30" spans="1:12" ht="82.5" customHeight="1" x14ac:dyDescent="0.25">
      <c r="A30" s="209" t="s">
        <v>238</v>
      </c>
      <c r="B30" s="191" t="s">
        <v>57</v>
      </c>
      <c r="C30" s="192">
        <v>1</v>
      </c>
      <c r="D30" s="166"/>
      <c r="E30" s="166"/>
      <c r="F30" s="166"/>
      <c r="G30" s="166">
        <f t="shared" si="1"/>
        <v>0</v>
      </c>
      <c r="H30" s="166">
        <f t="shared" si="2"/>
        <v>0</v>
      </c>
      <c r="I30" s="256"/>
      <c r="J30" s="127"/>
      <c r="L30" s="107"/>
    </row>
    <row r="31" spans="1:12" ht="12.75" customHeight="1" x14ac:dyDescent="0.25">
      <c r="A31" s="198" t="s">
        <v>222</v>
      </c>
      <c r="B31" s="195" t="s">
        <v>220</v>
      </c>
      <c r="C31" s="193">
        <v>6</v>
      </c>
      <c r="D31" s="259"/>
      <c r="E31" s="259"/>
      <c r="F31" s="259"/>
      <c r="G31" s="259"/>
      <c r="H31" s="259"/>
      <c r="I31" s="257"/>
      <c r="J31" s="127"/>
      <c r="L31" s="107"/>
    </row>
    <row r="32" spans="1:12" ht="12.75" customHeight="1" x14ac:dyDescent="0.25">
      <c r="A32" s="198" t="s">
        <v>223</v>
      </c>
      <c r="B32" s="195" t="s">
        <v>220</v>
      </c>
      <c r="C32" s="193">
        <v>2</v>
      </c>
      <c r="D32" s="259"/>
      <c r="E32" s="259"/>
      <c r="F32" s="259"/>
      <c r="G32" s="259"/>
      <c r="H32" s="259"/>
      <c r="I32" s="257"/>
      <c r="J32" s="127"/>
      <c r="L32" s="107"/>
    </row>
    <row r="33" spans="1:13" ht="12.75" customHeight="1" x14ac:dyDescent="0.25">
      <c r="A33" s="198" t="s">
        <v>224</v>
      </c>
      <c r="B33" s="195" t="s">
        <v>220</v>
      </c>
      <c r="C33" s="193">
        <v>2</v>
      </c>
      <c r="D33" s="259"/>
      <c r="E33" s="259"/>
      <c r="F33" s="259"/>
      <c r="G33" s="259"/>
      <c r="H33" s="259"/>
      <c r="I33" s="257"/>
      <c r="J33" s="127"/>
      <c r="L33" s="107"/>
    </row>
    <row r="34" spans="1:13" ht="12.75" customHeight="1" x14ac:dyDescent="0.25">
      <c r="A34" s="198" t="s">
        <v>242</v>
      </c>
      <c r="B34" s="195" t="s">
        <v>220</v>
      </c>
      <c r="C34" s="193">
        <v>1</v>
      </c>
      <c r="D34" s="259"/>
      <c r="E34" s="259"/>
      <c r="F34" s="259"/>
      <c r="G34" s="259"/>
      <c r="H34" s="259"/>
      <c r="I34" s="257"/>
      <c r="J34" s="127"/>
      <c r="L34" s="107"/>
    </row>
    <row r="35" spans="1:13" ht="12.75" customHeight="1" x14ac:dyDescent="0.25">
      <c r="A35" s="198" t="s">
        <v>243</v>
      </c>
      <c r="B35" s="195" t="s">
        <v>220</v>
      </c>
      <c r="C35" s="193">
        <v>2</v>
      </c>
      <c r="D35" s="259"/>
      <c r="E35" s="259"/>
      <c r="F35" s="259"/>
      <c r="G35" s="259"/>
      <c r="H35" s="259"/>
      <c r="I35" s="257"/>
      <c r="J35" s="127"/>
      <c r="L35" s="107"/>
    </row>
    <row r="36" spans="1:13" ht="12.75" customHeight="1" x14ac:dyDescent="0.25">
      <c r="A36" s="198" t="s">
        <v>225</v>
      </c>
      <c r="B36" s="195" t="s">
        <v>220</v>
      </c>
      <c r="C36" s="193">
        <v>1</v>
      </c>
      <c r="D36" s="259"/>
      <c r="E36" s="259"/>
      <c r="F36" s="259"/>
      <c r="G36" s="259"/>
      <c r="H36" s="259"/>
      <c r="I36" s="257"/>
      <c r="J36" s="127"/>
      <c r="L36" s="107"/>
    </row>
    <row r="37" spans="1:13" ht="12.75" customHeight="1" x14ac:dyDescent="0.25">
      <c r="A37" s="198" t="s">
        <v>226</v>
      </c>
      <c r="B37" s="195" t="s">
        <v>220</v>
      </c>
      <c r="C37" s="193">
        <v>1</v>
      </c>
      <c r="D37" s="259"/>
      <c r="E37" s="259"/>
      <c r="F37" s="259"/>
      <c r="G37" s="259"/>
      <c r="H37" s="259"/>
      <c r="I37" s="257"/>
      <c r="J37" s="127"/>
      <c r="L37" s="107"/>
    </row>
    <row r="38" spans="1:13" ht="12.75" customHeight="1" x14ac:dyDescent="0.25">
      <c r="A38" s="198" t="s">
        <v>227</v>
      </c>
      <c r="B38" s="195" t="s">
        <v>220</v>
      </c>
      <c r="C38" s="193">
        <v>1</v>
      </c>
      <c r="D38" s="259"/>
      <c r="E38" s="259"/>
      <c r="F38" s="259"/>
      <c r="G38" s="259"/>
      <c r="H38" s="259"/>
      <c r="I38" s="257"/>
      <c r="J38" s="127"/>
      <c r="L38" s="107"/>
    </row>
    <row r="39" spans="1:13" ht="12.75" customHeight="1" x14ac:dyDescent="0.25">
      <c r="A39" s="198" t="s">
        <v>228</v>
      </c>
      <c r="B39" s="195" t="s">
        <v>220</v>
      </c>
      <c r="C39" s="193">
        <v>1</v>
      </c>
      <c r="D39" s="259"/>
      <c r="E39" s="259"/>
      <c r="F39" s="259"/>
      <c r="G39" s="259"/>
      <c r="H39" s="259"/>
      <c r="I39" s="257"/>
      <c r="J39" s="127"/>
      <c r="L39" s="107"/>
    </row>
    <row r="40" spans="1:13" ht="12.75" customHeight="1" x14ac:dyDescent="0.25">
      <c r="A40" s="198" t="s">
        <v>229</v>
      </c>
      <c r="B40" s="195" t="s">
        <v>221</v>
      </c>
      <c r="C40" s="193">
        <v>14</v>
      </c>
      <c r="D40" s="259"/>
      <c r="E40" s="259"/>
      <c r="F40" s="259"/>
      <c r="G40" s="259"/>
      <c r="H40" s="259"/>
      <c r="I40" s="257"/>
      <c r="J40" s="127"/>
      <c r="L40" s="107"/>
    </row>
    <row r="41" spans="1:13" ht="12.75" customHeight="1" x14ac:dyDescent="0.25">
      <c r="A41" s="198" t="s">
        <v>230</v>
      </c>
      <c r="B41" s="195" t="s">
        <v>221</v>
      </c>
      <c r="C41" s="193">
        <v>1</v>
      </c>
      <c r="D41" s="259"/>
      <c r="E41" s="259"/>
      <c r="F41" s="259"/>
      <c r="G41" s="259"/>
      <c r="H41" s="259"/>
      <c r="I41" s="257"/>
      <c r="J41" s="127"/>
      <c r="L41" s="107"/>
    </row>
    <row r="42" spans="1:13" ht="12.75" customHeight="1" x14ac:dyDescent="0.25">
      <c r="A42" s="198" t="s">
        <v>231</v>
      </c>
      <c r="B42" s="195" t="s">
        <v>232</v>
      </c>
      <c r="C42" s="193">
        <v>4</v>
      </c>
      <c r="D42" s="259"/>
      <c r="E42" s="259"/>
      <c r="F42" s="259"/>
      <c r="G42" s="259"/>
      <c r="H42" s="259"/>
      <c r="I42" s="257"/>
      <c r="J42" s="127"/>
      <c r="L42" s="107"/>
    </row>
    <row r="43" spans="1:13" ht="12.75" customHeight="1" x14ac:dyDescent="0.25">
      <c r="A43" s="198" t="s">
        <v>233</v>
      </c>
      <c r="B43" s="195" t="s">
        <v>221</v>
      </c>
      <c r="C43" s="193">
        <v>1</v>
      </c>
      <c r="D43" s="259"/>
      <c r="E43" s="259"/>
      <c r="F43" s="259"/>
      <c r="G43" s="259"/>
      <c r="H43" s="259"/>
      <c r="I43" s="257"/>
      <c r="J43" s="127"/>
      <c r="L43" s="107"/>
    </row>
    <row r="44" spans="1:13" ht="12.75" customHeight="1" x14ac:dyDescent="0.25">
      <c r="A44" s="198" t="s">
        <v>234</v>
      </c>
      <c r="B44" s="195" t="s">
        <v>221</v>
      </c>
      <c r="C44" s="193">
        <v>1</v>
      </c>
      <c r="D44" s="259"/>
      <c r="E44" s="259"/>
      <c r="F44" s="259"/>
      <c r="G44" s="259"/>
      <c r="H44" s="259"/>
      <c r="I44" s="257"/>
      <c r="J44" s="127"/>
      <c r="L44" s="107"/>
    </row>
    <row r="45" spans="1:13" ht="12.75" customHeight="1" x14ac:dyDescent="0.25">
      <c r="A45" s="198" t="s">
        <v>235</v>
      </c>
      <c r="B45" s="195" t="s">
        <v>221</v>
      </c>
      <c r="C45" s="193">
        <v>3</v>
      </c>
      <c r="D45" s="259"/>
      <c r="E45" s="259"/>
      <c r="F45" s="259"/>
      <c r="G45" s="259"/>
      <c r="H45" s="259"/>
      <c r="I45" s="257"/>
      <c r="J45" s="127"/>
      <c r="L45" s="107"/>
    </row>
    <row r="46" spans="1:13" ht="12.75" customHeight="1" x14ac:dyDescent="0.25">
      <c r="A46" s="198" t="s">
        <v>236</v>
      </c>
      <c r="B46" s="195" t="s">
        <v>221</v>
      </c>
      <c r="C46" s="193">
        <v>2</v>
      </c>
      <c r="D46" s="259"/>
      <c r="E46" s="259"/>
      <c r="F46" s="259"/>
      <c r="G46" s="259"/>
      <c r="H46" s="259"/>
      <c r="I46" s="257"/>
      <c r="J46" s="127"/>
      <c r="L46" s="107"/>
    </row>
    <row r="47" spans="1:13" ht="12.75" customHeight="1" x14ac:dyDescent="0.25">
      <c r="A47" s="199" t="s">
        <v>237</v>
      </c>
      <c r="B47" s="196" t="s">
        <v>221</v>
      </c>
      <c r="C47" s="194">
        <v>1</v>
      </c>
      <c r="D47" s="260"/>
      <c r="E47" s="260"/>
      <c r="F47" s="260"/>
      <c r="G47" s="260"/>
      <c r="H47" s="260"/>
      <c r="I47" s="258"/>
      <c r="J47" s="127"/>
      <c r="L47" s="107"/>
    </row>
    <row r="48" spans="1:13" ht="13.5" x14ac:dyDescent="0.25">
      <c r="A48" s="210" t="s">
        <v>188</v>
      </c>
      <c r="B48" s="182"/>
      <c r="C48" s="189"/>
      <c r="D48" s="182"/>
      <c r="E48" s="182"/>
      <c r="F48" s="182"/>
      <c r="G48" s="182"/>
      <c r="H48" s="182"/>
      <c r="I48" s="204" t="s">
        <v>212</v>
      </c>
      <c r="J48" s="127"/>
      <c r="L48" s="107"/>
      <c r="M48" s="107"/>
    </row>
    <row r="49" spans="1:10" ht="27" x14ac:dyDescent="0.25">
      <c r="A49" s="205" t="s">
        <v>241</v>
      </c>
      <c r="B49" s="117" t="s">
        <v>44</v>
      </c>
      <c r="C49" s="186">
        <v>1</v>
      </c>
      <c r="D49" s="114"/>
      <c r="E49" s="130"/>
      <c r="F49" s="130"/>
      <c r="G49" s="116">
        <f t="shared" ref="G49:G56" si="6">C49*D49</f>
        <v>0</v>
      </c>
      <c r="H49" s="165">
        <f t="shared" ref="H49:H56" si="7">C49*E49</f>
        <v>0</v>
      </c>
      <c r="I49" s="206"/>
      <c r="J49" s="127"/>
    </row>
    <row r="50" spans="1:10" ht="12.75" customHeight="1" x14ac:dyDescent="0.25">
      <c r="A50" s="207" t="s">
        <v>244</v>
      </c>
      <c r="B50" s="118" t="s">
        <v>44</v>
      </c>
      <c r="C50" s="187">
        <v>2</v>
      </c>
      <c r="D50" s="116"/>
      <c r="E50" s="130"/>
      <c r="F50" s="130"/>
      <c r="G50" s="116">
        <f t="shared" si="6"/>
        <v>0</v>
      </c>
      <c r="H50" s="165">
        <f t="shared" si="7"/>
        <v>0</v>
      </c>
      <c r="I50" s="206"/>
      <c r="J50" s="127"/>
    </row>
    <row r="51" spans="1:10" ht="12.75" customHeight="1" x14ac:dyDescent="0.25">
      <c r="A51" s="207" t="s">
        <v>245</v>
      </c>
      <c r="B51" s="118" t="s">
        <v>44</v>
      </c>
      <c r="C51" s="187">
        <v>1</v>
      </c>
      <c r="D51" s="116"/>
      <c r="E51" s="130"/>
      <c r="F51" s="130"/>
      <c r="G51" s="116">
        <f t="shared" si="6"/>
        <v>0</v>
      </c>
      <c r="H51" s="165">
        <f t="shared" si="7"/>
        <v>0</v>
      </c>
      <c r="I51" s="206"/>
      <c r="J51" s="127"/>
    </row>
    <row r="52" spans="1:10" ht="12.75" customHeight="1" x14ac:dyDescent="0.25">
      <c r="A52" s="207" t="s">
        <v>246</v>
      </c>
      <c r="B52" s="118" t="s">
        <v>44</v>
      </c>
      <c r="C52" s="187">
        <v>1</v>
      </c>
      <c r="D52" s="116"/>
      <c r="E52" s="130"/>
      <c r="F52" s="130"/>
      <c r="G52" s="116">
        <f t="shared" si="6"/>
        <v>0</v>
      </c>
      <c r="H52" s="165">
        <f t="shared" si="7"/>
        <v>0</v>
      </c>
      <c r="I52" s="206"/>
      <c r="J52" s="127"/>
    </row>
    <row r="53" spans="1:10" ht="12.75" customHeight="1" x14ac:dyDescent="0.25">
      <c r="A53" s="207" t="s">
        <v>247</v>
      </c>
      <c r="B53" s="118" t="s">
        <v>44</v>
      </c>
      <c r="C53" s="187">
        <v>1</v>
      </c>
      <c r="D53" s="116"/>
      <c r="E53" s="130"/>
      <c r="F53" s="130"/>
      <c r="G53" s="116">
        <f t="shared" si="6"/>
        <v>0</v>
      </c>
      <c r="H53" s="165">
        <f t="shared" si="7"/>
        <v>0</v>
      </c>
      <c r="I53" s="206"/>
      <c r="J53" s="127"/>
    </row>
    <row r="54" spans="1:10" ht="12.75" customHeight="1" x14ac:dyDescent="0.25">
      <c r="A54" s="207" t="s">
        <v>49</v>
      </c>
      <c r="B54" s="118" t="s">
        <v>44</v>
      </c>
      <c r="C54" s="187">
        <v>1</v>
      </c>
      <c r="D54" s="116"/>
      <c r="E54" s="130"/>
      <c r="F54" s="130"/>
      <c r="G54" s="116">
        <f t="shared" si="6"/>
        <v>0</v>
      </c>
      <c r="H54" s="165">
        <f t="shared" si="7"/>
        <v>0</v>
      </c>
      <c r="I54" s="206"/>
      <c r="J54" s="127"/>
    </row>
    <row r="55" spans="1:10" ht="12.75" customHeight="1" x14ac:dyDescent="0.25">
      <c r="A55" s="207" t="s">
        <v>175</v>
      </c>
      <c r="B55" s="118" t="s">
        <v>44</v>
      </c>
      <c r="C55" s="187">
        <v>1</v>
      </c>
      <c r="D55" s="116"/>
      <c r="E55" s="130"/>
      <c r="F55" s="130"/>
      <c r="G55" s="116">
        <f t="shared" si="6"/>
        <v>0</v>
      </c>
      <c r="H55" s="165">
        <f t="shared" si="7"/>
        <v>0</v>
      </c>
      <c r="I55" s="206"/>
      <c r="J55" s="127"/>
    </row>
    <row r="56" spans="1:10" ht="12.75" customHeight="1" x14ac:dyDescent="0.25">
      <c r="A56" s="207" t="s">
        <v>189</v>
      </c>
      <c r="B56" s="118" t="s">
        <v>45</v>
      </c>
      <c r="C56" s="187">
        <v>3</v>
      </c>
      <c r="D56" s="116"/>
      <c r="E56" s="130"/>
      <c r="F56" s="130"/>
      <c r="G56" s="116">
        <f t="shared" si="6"/>
        <v>0</v>
      </c>
      <c r="H56" s="165">
        <f t="shared" si="7"/>
        <v>0</v>
      </c>
      <c r="I56" s="206"/>
      <c r="J56" s="127"/>
    </row>
    <row r="57" spans="1:10" ht="12.75" customHeight="1" x14ac:dyDescent="0.25">
      <c r="A57" s="203" t="s">
        <v>190</v>
      </c>
      <c r="B57" s="182"/>
      <c r="C57" s="189"/>
      <c r="D57" s="182"/>
      <c r="E57" s="182"/>
      <c r="F57" s="182"/>
      <c r="G57" s="182"/>
      <c r="H57" s="182"/>
      <c r="I57" s="204"/>
      <c r="J57" s="127"/>
    </row>
    <row r="58" spans="1:10" ht="12.75" customHeight="1" x14ac:dyDescent="0.25">
      <c r="A58" s="211" t="s">
        <v>64</v>
      </c>
      <c r="B58" s="117" t="s">
        <v>43</v>
      </c>
      <c r="C58" s="187">
        <v>35</v>
      </c>
      <c r="D58" s="116"/>
      <c r="E58" s="130"/>
      <c r="F58" s="130"/>
      <c r="G58" s="116">
        <f t="shared" ref="G58:G74" si="8">C58*D58</f>
        <v>0</v>
      </c>
      <c r="H58" s="165">
        <f t="shared" ref="H58:H74" si="9">C58*E58</f>
        <v>0</v>
      </c>
      <c r="I58" s="206"/>
      <c r="J58" s="127"/>
    </row>
    <row r="59" spans="1:10" ht="12.75" customHeight="1" x14ac:dyDescent="0.25">
      <c r="A59" s="212" t="s">
        <v>65</v>
      </c>
      <c r="B59" s="118" t="s">
        <v>43</v>
      </c>
      <c r="C59" s="187">
        <v>310</v>
      </c>
      <c r="D59" s="116"/>
      <c r="E59" s="130"/>
      <c r="F59" s="130"/>
      <c r="G59" s="116">
        <f t="shared" si="8"/>
        <v>0</v>
      </c>
      <c r="H59" s="165">
        <f t="shared" si="9"/>
        <v>0</v>
      </c>
      <c r="I59" s="206"/>
      <c r="J59" s="127"/>
    </row>
    <row r="60" spans="1:10" ht="12.75" customHeight="1" x14ac:dyDescent="0.25">
      <c r="A60" s="212" t="s">
        <v>195</v>
      </c>
      <c r="B60" s="118" t="s">
        <v>43</v>
      </c>
      <c r="C60" s="187">
        <v>30</v>
      </c>
      <c r="D60" s="116"/>
      <c r="E60" s="130"/>
      <c r="F60" s="130"/>
      <c r="G60" s="116">
        <f t="shared" ref="G60" si="10">C60*D60</f>
        <v>0</v>
      </c>
      <c r="H60" s="165">
        <f t="shared" ref="H60" si="11">C60*E60</f>
        <v>0</v>
      </c>
      <c r="I60" s="206"/>
      <c r="J60" s="127"/>
    </row>
    <row r="61" spans="1:10" ht="12.75" customHeight="1" x14ac:dyDescent="0.25">
      <c r="A61" s="212" t="s">
        <v>176</v>
      </c>
      <c r="B61" s="118" t="s">
        <v>43</v>
      </c>
      <c r="C61" s="187">
        <v>310</v>
      </c>
      <c r="D61" s="116"/>
      <c r="E61" s="130"/>
      <c r="F61" s="130"/>
      <c r="G61" s="116">
        <f t="shared" si="8"/>
        <v>0</v>
      </c>
      <c r="H61" s="165">
        <f t="shared" si="9"/>
        <v>0</v>
      </c>
      <c r="I61" s="206"/>
      <c r="J61" s="127"/>
    </row>
    <row r="62" spans="1:10" ht="12.75" customHeight="1" x14ac:dyDescent="0.25">
      <c r="A62" s="212" t="s">
        <v>66</v>
      </c>
      <c r="B62" s="118" t="s">
        <v>43</v>
      </c>
      <c r="C62" s="187">
        <v>80</v>
      </c>
      <c r="D62" s="116"/>
      <c r="E62" s="130"/>
      <c r="F62" s="130"/>
      <c r="G62" s="116">
        <f t="shared" ref="G62" si="12">C62*D62</f>
        <v>0</v>
      </c>
      <c r="H62" s="165">
        <f t="shared" ref="H62" si="13">C62*E62</f>
        <v>0</v>
      </c>
      <c r="I62" s="206"/>
      <c r="J62" s="127"/>
    </row>
    <row r="63" spans="1:10" ht="12.75" customHeight="1" x14ac:dyDescent="0.25">
      <c r="A63" s="212" t="s">
        <v>53</v>
      </c>
      <c r="B63" s="118" t="s">
        <v>43</v>
      </c>
      <c r="C63" s="187">
        <v>450</v>
      </c>
      <c r="D63" s="116"/>
      <c r="E63" s="130"/>
      <c r="F63" s="130"/>
      <c r="G63" s="116">
        <f t="shared" si="8"/>
        <v>0</v>
      </c>
      <c r="H63" s="165">
        <f t="shared" si="9"/>
        <v>0</v>
      </c>
      <c r="I63" s="206"/>
      <c r="J63" s="127"/>
    </row>
    <row r="64" spans="1:10" ht="12.75" customHeight="1" x14ac:dyDescent="0.25">
      <c r="A64" s="212" t="s">
        <v>52</v>
      </c>
      <c r="B64" s="118" t="s">
        <v>43</v>
      </c>
      <c r="C64" s="187">
        <v>130</v>
      </c>
      <c r="D64" s="116"/>
      <c r="E64" s="130"/>
      <c r="F64" s="130"/>
      <c r="G64" s="116">
        <f t="shared" si="8"/>
        <v>0</v>
      </c>
      <c r="H64" s="165">
        <f t="shared" si="9"/>
        <v>0</v>
      </c>
      <c r="I64" s="206"/>
      <c r="J64" s="127"/>
    </row>
    <row r="65" spans="1:10" ht="12.75" customHeight="1" x14ac:dyDescent="0.25">
      <c r="A65" s="212" t="s">
        <v>205</v>
      </c>
      <c r="B65" s="118" t="s">
        <v>43</v>
      </c>
      <c r="C65" s="187">
        <v>80</v>
      </c>
      <c r="D65" s="116"/>
      <c r="E65" s="130"/>
      <c r="F65" s="130"/>
      <c r="G65" s="116">
        <f t="shared" si="8"/>
        <v>0</v>
      </c>
      <c r="H65" s="165">
        <f t="shared" si="9"/>
        <v>0</v>
      </c>
      <c r="I65" s="206"/>
      <c r="J65" s="127"/>
    </row>
    <row r="66" spans="1:10" ht="12.75" customHeight="1" x14ac:dyDescent="0.25">
      <c r="A66" s="212" t="s">
        <v>239</v>
      </c>
      <c r="B66" s="118" t="s">
        <v>43</v>
      </c>
      <c r="C66" s="187">
        <v>100</v>
      </c>
      <c r="D66" s="116"/>
      <c r="E66" s="130"/>
      <c r="F66" s="130"/>
      <c r="G66" s="116">
        <f t="shared" si="8"/>
        <v>0</v>
      </c>
      <c r="H66" s="165">
        <f t="shared" si="9"/>
        <v>0</v>
      </c>
      <c r="I66" s="206"/>
      <c r="J66" s="127"/>
    </row>
    <row r="67" spans="1:10" ht="12.75" customHeight="1" x14ac:dyDescent="0.25">
      <c r="A67" s="212" t="s">
        <v>196</v>
      </c>
      <c r="B67" s="118" t="s">
        <v>43</v>
      </c>
      <c r="C67" s="187">
        <v>50</v>
      </c>
      <c r="D67" s="116"/>
      <c r="E67" s="130"/>
      <c r="F67" s="130"/>
      <c r="G67" s="116">
        <f t="shared" ref="G67" si="14">C67*D67</f>
        <v>0</v>
      </c>
      <c r="H67" s="165">
        <f t="shared" ref="H67" si="15">C67*E67</f>
        <v>0</v>
      </c>
      <c r="I67" s="206"/>
      <c r="J67" s="127"/>
    </row>
    <row r="68" spans="1:10" ht="12.75" customHeight="1" x14ac:dyDescent="0.25">
      <c r="A68" s="212" t="s">
        <v>56</v>
      </c>
      <c r="B68" s="118" t="s">
        <v>44</v>
      </c>
      <c r="C68" s="187">
        <v>20</v>
      </c>
      <c r="D68" s="116"/>
      <c r="E68" s="130"/>
      <c r="F68" s="130"/>
      <c r="G68" s="116">
        <f t="shared" si="8"/>
        <v>0</v>
      </c>
      <c r="H68" s="165">
        <f t="shared" si="9"/>
        <v>0</v>
      </c>
      <c r="I68" s="206"/>
      <c r="J68" s="127"/>
    </row>
    <row r="69" spans="1:10" ht="12.75" customHeight="1" x14ac:dyDescent="0.25">
      <c r="A69" s="212" t="s">
        <v>54</v>
      </c>
      <c r="B69" s="118" t="s">
        <v>44</v>
      </c>
      <c r="C69" s="187">
        <v>30</v>
      </c>
      <c r="D69" s="116"/>
      <c r="E69" s="130"/>
      <c r="F69" s="130"/>
      <c r="G69" s="116">
        <f t="shared" si="8"/>
        <v>0</v>
      </c>
      <c r="H69" s="165">
        <f t="shared" si="9"/>
        <v>0</v>
      </c>
      <c r="I69" s="206"/>
      <c r="J69" s="127"/>
    </row>
    <row r="70" spans="1:10" ht="12.75" customHeight="1" x14ac:dyDescent="0.25">
      <c r="A70" s="212" t="s">
        <v>192</v>
      </c>
      <c r="B70" s="118" t="s">
        <v>44</v>
      </c>
      <c r="C70" s="187">
        <v>10</v>
      </c>
      <c r="D70" s="116"/>
      <c r="E70" s="130"/>
      <c r="F70" s="130"/>
      <c r="G70" s="116">
        <f t="shared" si="8"/>
        <v>0</v>
      </c>
      <c r="H70" s="165">
        <f t="shared" si="9"/>
        <v>0</v>
      </c>
      <c r="I70" s="206"/>
      <c r="J70" s="127"/>
    </row>
    <row r="71" spans="1:10" ht="12.75" customHeight="1" x14ac:dyDescent="0.25">
      <c r="A71" s="212" t="s">
        <v>200</v>
      </c>
      <c r="B71" s="118" t="s">
        <v>43</v>
      </c>
      <c r="C71" s="187">
        <v>100</v>
      </c>
      <c r="D71" s="116"/>
      <c r="E71" s="130"/>
      <c r="F71" s="130"/>
      <c r="G71" s="116">
        <f t="shared" si="8"/>
        <v>0</v>
      </c>
      <c r="H71" s="165">
        <f t="shared" si="9"/>
        <v>0</v>
      </c>
      <c r="I71" s="206"/>
      <c r="J71" s="127"/>
    </row>
    <row r="72" spans="1:10" ht="12.75" customHeight="1" x14ac:dyDescent="0.25">
      <c r="A72" s="212" t="s">
        <v>201</v>
      </c>
      <c r="B72" s="118" t="s">
        <v>43</v>
      </c>
      <c r="C72" s="187">
        <v>40</v>
      </c>
      <c r="D72" s="116"/>
      <c r="E72" s="130"/>
      <c r="F72" s="130"/>
      <c r="G72" s="116">
        <f t="shared" si="8"/>
        <v>0</v>
      </c>
      <c r="H72" s="165">
        <f t="shared" si="9"/>
        <v>0</v>
      </c>
      <c r="I72" s="206"/>
      <c r="J72" s="127"/>
    </row>
    <row r="73" spans="1:10" ht="12.75" customHeight="1" x14ac:dyDescent="0.25">
      <c r="A73" s="212" t="s">
        <v>55</v>
      </c>
      <c r="B73" s="167" t="s">
        <v>43</v>
      </c>
      <c r="C73" s="188">
        <v>30</v>
      </c>
      <c r="D73" s="130"/>
      <c r="E73" s="130"/>
      <c r="F73" s="130"/>
      <c r="G73" s="116">
        <f t="shared" si="8"/>
        <v>0</v>
      </c>
      <c r="H73" s="165">
        <f t="shared" si="9"/>
        <v>0</v>
      </c>
      <c r="I73" s="206"/>
      <c r="J73" s="127"/>
    </row>
    <row r="74" spans="1:10" ht="12.75" customHeight="1" x14ac:dyDescent="0.25">
      <c r="A74" s="197" t="s">
        <v>191</v>
      </c>
      <c r="B74" s="119" t="s">
        <v>43</v>
      </c>
      <c r="C74" s="190">
        <v>20</v>
      </c>
      <c r="D74" s="120"/>
      <c r="E74" s="130"/>
      <c r="F74" s="130"/>
      <c r="G74" s="116">
        <f t="shared" si="8"/>
        <v>0</v>
      </c>
      <c r="H74" s="165">
        <f t="shared" si="9"/>
        <v>0</v>
      </c>
      <c r="I74" s="206"/>
      <c r="J74" s="127"/>
    </row>
    <row r="75" spans="1:10" ht="12.75" customHeight="1" x14ac:dyDescent="0.25">
      <c r="A75" s="203" t="s">
        <v>194</v>
      </c>
      <c r="B75" s="182"/>
      <c r="C75" s="189"/>
      <c r="D75" s="182"/>
      <c r="E75" s="182"/>
      <c r="F75" s="182"/>
      <c r="G75" s="182"/>
      <c r="H75" s="182"/>
      <c r="I75" s="204"/>
      <c r="J75" s="127"/>
    </row>
    <row r="76" spans="1:10" ht="54" x14ac:dyDescent="0.25">
      <c r="A76" s="207" t="s">
        <v>240</v>
      </c>
      <c r="B76" s="118" t="s">
        <v>45</v>
      </c>
      <c r="C76" s="187">
        <v>1</v>
      </c>
      <c r="D76" s="116"/>
      <c r="E76" s="128"/>
      <c r="F76" s="128"/>
      <c r="G76" s="116">
        <f t="shared" ref="G76:G83" si="16">C76*D76</f>
        <v>0</v>
      </c>
      <c r="H76" s="165">
        <f t="shared" ref="H76:H83" si="17">C76*E76</f>
        <v>0</v>
      </c>
      <c r="I76" s="213"/>
      <c r="J76" s="127"/>
    </row>
    <row r="77" spans="1:10" ht="12.75" customHeight="1" x14ac:dyDescent="0.25">
      <c r="A77" s="207" t="s">
        <v>197</v>
      </c>
      <c r="B77" s="118" t="s">
        <v>45</v>
      </c>
      <c r="C77" s="187">
        <v>1</v>
      </c>
      <c r="D77" s="315" t="s">
        <v>198</v>
      </c>
      <c r="E77" s="316"/>
      <c r="F77" s="317"/>
      <c r="G77" s="116"/>
      <c r="H77" s="165"/>
      <c r="I77" s="213"/>
      <c r="J77" s="127"/>
    </row>
    <row r="78" spans="1:10" ht="27" x14ac:dyDescent="0.25">
      <c r="A78" s="207" t="s">
        <v>199</v>
      </c>
      <c r="B78" s="118" t="s">
        <v>68</v>
      </c>
      <c r="C78" s="187">
        <v>97</v>
      </c>
      <c r="D78" s="116"/>
      <c r="E78" s="116"/>
      <c r="F78" s="128"/>
      <c r="G78" s="116">
        <f t="shared" si="16"/>
        <v>0</v>
      </c>
      <c r="H78" s="165">
        <f t="shared" si="17"/>
        <v>0</v>
      </c>
      <c r="I78" s="213"/>
      <c r="J78" s="127"/>
    </row>
    <row r="79" spans="1:10" ht="12.75" customHeight="1" x14ac:dyDescent="0.25">
      <c r="A79" s="207" t="s">
        <v>67</v>
      </c>
      <c r="B79" s="118" t="s">
        <v>45</v>
      </c>
      <c r="C79" s="187">
        <v>1</v>
      </c>
      <c r="D79" s="116"/>
      <c r="E79" s="116"/>
      <c r="F79" s="128"/>
      <c r="G79" s="116">
        <f t="shared" si="16"/>
        <v>0</v>
      </c>
      <c r="H79" s="165">
        <f t="shared" si="17"/>
        <v>0</v>
      </c>
      <c r="I79" s="213"/>
      <c r="J79" s="127"/>
    </row>
    <row r="80" spans="1:10" ht="12.75" customHeight="1" x14ac:dyDescent="0.25">
      <c r="A80" s="207" t="s">
        <v>248</v>
      </c>
      <c r="B80" s="118" t="s">
        <v>68</v>
      </c>
      <c r="C80" s="187">
        <f>C78</f>
        <v>97</v>
      </c>
      <c r="D80" s="116"/>
      <c r="E80" s="116"/>
      <c r="F80" s="128"/>
      <c r="G80" s="116">
        <f t="shared" si="16"/>
        <v>0</v>
      </c>
      <c r="H80" s="165">
        <f t="shared" si="17"/>
        <v>0</v>
      </c>
      <c r="I80" s="213"/>
      <c r="J80" s="127"/>
    </row>
    <row r="81" spans="1:10" ht="12.75" customHeight="1" x14ac:dyDescent="0.25">
      <c r="A81" s="207" t="s">
        <v>249</v>
      </c>
      <c r="B81" s="118" t="s">
        <v>50</v>
      </c>
      <c r="C81" s="187">
        <v>1</v>
      </c>
      <c r="D81" s="116"/>
      <c r="E81" s="128"/>
      <c r="F81" s="128"/>
      <c r="G81" s="116">
        <f t="shared" si="16"/>
        <v>0</v>
      </c>
      <c r="H81" s="165">
        <f t="shared" si="17"/>
        <v>0</v>
      </c>
      <c r="I81" s="213"/>
      <c r="J81" s="127"/>
    </row>
    <row r="82" spans="1:10" ht="12.75" customHeight="1" x14ac:dyDescent="0.25">
      <c r="A82" s="207" t="s">
        <v>250</v>
      </c>
      <c r="B82" s="118" t="s">
        <v>204</v>
      </c>
      <c r="C82" s="187">
        <v>1</v>
      </c>
      <c r="D82" s="116"/>
      <c r="E82" s="128"/>
      <c r="F82" s="128"/>
      <c r="G82" s="116">
        <v>0</v>
      </c>
      <c r="H82" s="165">
        <f t="shared" si="17"/>
        <v>0</v>
      </c>
      <c r="I82" s="213"/>
      <c r="J82" s="127"/>
    </row>
    <row r="83" spans="1:10" ht="12.75" customHeight="1" x14ac:dyDescent="0.25">
      <c r="A83" s="207" t="s">
        <v>251</v>
      </c>
      <c r="B83" s="118" t="s">
        <v>204</v>
      </c>
      <c r="C83" s="187">
        <v>0</v>
      </c>
      <c r="D83" s="116"/>
      <c r="E83" s="128"/>
      <c r="F83" s="128"/>
      <c r="G83" s="116">
        <f t="shared" si="16"/>
        <v>0</v>
      </c>
      <c r="H83" s="165">
        <f t="shared" si="17"/>
        <v>0</v>
      </c>
      <c r="I83" s="213"/>
      <c r="J83" s="127"/>
    </row>
    <row r="84" spans="1:10" ht="12.75" customHeight="1" x14ac:dyDescent="0.25">
      <c r="A84" s="203" t="s">
        <v>24</v>
      </c>
      <c r="B84" s="182"/>
      <c r="C84" s="189"/>
      <c r="D84" s="182"/>
      <c r="E84" s="182"/>
      <c r="F84" s="182"/>
      <c r="G84" s="182"/>
      <c r="H84" s="182"/>
      <c r="I84" s="204"/>
      <c r="J84" s="127"/>
    </row>
    <row r="85" spans="1:10" ht="12.75" customHeight="1" x14ac:dyDescent="0.25">
      <c r="A85" s="211" t="s">
        <v>59</v>
      </c>
      <c r="B85" s="117" t="s">
        <v>46</v>
      </c>
      <c r="C85" s="186">
        <v>10</v>
      </c>
      <c r="D85" s="114"/>
      <c r="E85" s="114"/>
      <c r="F85" s="114"/>
      <c r="G85" s="116">
        <f t="shared" ref="G85" si="18">C85*D85</f>
        <v>0</v>
      </c>
      <c r="H85" s="165">
        <f t="shared" ref="H85:H88" si="19">C85*E85</f>
        <v>0</v>
      </c>
      <c r="I85" s="214"/>
      <c r="J85" s="127"/>
    </row>
    <row r="86" spans="1:10" ht="12.75" customHeight="1" x14ac:dyDescent="0.25">
      <c r="A86" s="212" t="s">
        <v>203</v>
      </c>
      <c r="B86" s="118" t="s">
        <v>46</v>
      </c>
      <c r="C86" s="187">
        <v>24</v>
      </c>
      <c r="D86" s="116"/>
      <c r="E86" s="116"/>
      <c r="F86" s="116"/>
      <c r="G86" s="116">
        <v>0</v>
      </c>
      <c r="H86" s="165">
        <f t="shared" si="19"/>
        <v>0</v>
      </c>
      <c r="I86" s="213"/>
      <c r="J86" s="127"/>
    </row>
    <row r="87" spans="1:10" ht="24.6" customHeight="1" x14ac:dyDescent="0.25">
      <c r="A87" s="212" t="s">
        <v>58</v>
      </c>
      <c r="B87" s="118" t="s">
        <v>57</v>
      </c>
      <c r="C87" s="187">
        <v>1</v>
      </c>
      <c r="D87" s="116"/>
      <c r="E87" s="116"/>
      <c r="F87" s="116"/>
      <c r="G87" s="116">
        <f t="shared" ref="G87:G88" si="20">C87*D87</f>
        <v>0</v>
      </c>
      <c r="H87" s="165">
        <f t="shared" si="19"/>
        <v>0</v>
      </c>
      <c r="I87" s="213"/>
      <c r="J87" s="127"/>
    </row>
    <row r="88" spans="1:10" ht="27" x14ac:dyDescent="0.25">
      <c r="A88" s="215" t="s">
        <v>206</v>
      </c>
      <c r="B88" s="119" t="s">
        <v>45</v>
      </c>
      <c r="C88" s="190">
        <v>1</v>
      </c>
      <c r="D88" s="120"/>
      <c r="E88" s="120"/>
      <c r="F88" s="120"/>
      <c r="G88" s="116">
        <f t="shared" si="20"/>
        <v>0</v>
      </c>
      <c r="H88" s="165">
        <f t="shared" si="19"/>
        <v>0</v>
      </c>
      <c r="I88" s="216"/>
      <c r="J88" s="127"/>
    </row>
    <row r="89" spans="1:10" ht="12.75" customHeight="1" x14ac:dyDescent="0.25">
      <c r="A89" s="203" t="s">
        <v>193</v>
      </c>
      <c r="B89" s="182"/>
      <c r="C89" s="189"/>
      <c r="D89" s="182"/>
      <c r="E89" s="182"/>
      <c r="F89" s="182"/>
      <c r="G89" s="182"/>
      <c r="H89" s="182"/>
      <c r="I89" s="204"/>
      <c r="J89" s="127"/>
    </row>
    <row r="90" spans="1:10" ht="12.75" customHeight="1" x14ac:dyDescent="0.25">
      <c r="A90" s="211" t="s">
        <v>202</v>
      </c>
      <c r="B90" s="117" t="s">
        <v>62</v>
      </c>
      <c r="C90" s="186">
        <v>12</v>
      </c>
      <c r="D90" s="114"/>
      <c r="E90" s="114"/>
      <c r="F90" s="114"/>
      <c r="G90" s="114">
        <f>C90*D90</f>
        <v>0</v>
      </c>
      <c r="H90" s="114"/>
      <c r="I90" s="214"/>
      <c r="J90" s="127"/>
    </row>
    <row r="91" spans="1:10" ht="12.75" customHeight="1" x14ac:dyDescent="0.25">
      <c r="A91" s="217" t="s">
        <v>213</v>
      </c>
      <c r="B91" s="121" t="s">
        <v>46</v>
      </c>
      <c r="C91" s="187">
        <v>30</v>
      </c>
      <c r="D91" s="116"/>
      <c r="E91" s="116"/>
      <c r="F91" s="116"/>
      <c r="G91" s="116"/>
      <c r="H91" s="165">
        <f t="shared" ref="H91" si="21">C91*E91</f>
        <v>0</v>
      </c>
      <c r="I91" s="218"/>
      <c r="J91" s="127"/>
    </row>
    <row r="92" spans="1:10" ht="12.75" customHeight="1" thickBot="1" x14ac:dyDescent="0.3">
      <c r="A92" s="219" t="s">
        <v>63</v>
      </c>
      <c r="B92" s="220" t="s">
        <v>0</v>
      </c>
      <c r="C92" s="221">
        <v>3</v>
      </c>
      <c r="D92" s="222"/>
      <c r="E92" s="222"/>
      <c r="F92" s="222"/>
      <c r="G92" s="222"/>
      <c r="H92" s="222">
        <f>C92*D92</f>
        <v>0</v>
      </c>
      <c r="I92" s="223"/>
      <c r="J92" s="127"/>
    </row>
    <row r="93" spans="1:10" ht="12.75" customHeight="1" x14ac:dyDescent="0.25">
      <c r="A93" s="224" t="s">
        <v>47</v>
      </c>
      <c r="B93" s="225"/>
      <c r="C93" s="226"/>
      <c r="D93" s="226"/>
      <c r="E93" s="226"/>
      <c r="F93" s="226"/>
      <c r="G93" s="226"/>
      <c r="H93" s="226"/>
      <c r="I93" s="227"/>
      <c r="J93" s="127"/>
    </row>
    <row r="94" spans="1:10" ht="12.75" customHeight="1" x14ac:dyDescent="0.2">
      <c r="A94" s="330" t="s">
        <v>214</v>
      </c>
      <c r="B94" s="331"/>
      <c r="C94" s="331"/>
      <c r="D94" s="331"/>
      <c r="E94" s="331"/>
      <c r="F94" s="332"/>
      <c r="G94" s="182"/>
      <c r="H94" s="182"/>
      <c r="I94" s="204"/>
    </row>
    <row r="95" spans="1:10" ht="12.75" customHeight="1" x14ac:dyDescent="0.25">
      <c r="A95" s="327" t="s">
        <v>215</v>
      </c>
      <c r="B95" s="328"/>
      <c r="C95" s="328"/>
      <c r="D95" s="328"/>
      <c r="E95" s="328"/>
      <c r="F95" s="329"/>
      <c r="G95" s="229">
        <f>SUM(G3:G94)</f>
        <v>0</v>
      </c>
      <c r="H95" s="229"/>
      <c r="I95" s="230"/>
    </row>
    <row r="96" spans="1:10" ht="12.75" customHeight="1" x14ac:dyDescent="0.25">
      <c r="A96" s="324" t="s">
        <v>216</v>
      </c>
      <c r="B96" s="325"/>
      <c r="C96" s="325"/>
      <c r="D96" s="325"/>
      <c r="E96" s="325"/>
      <c r="F96" s="326"/>
      <c r="G96" s="231"/>
      <c r="H96" s="232">
        <f>SUM(H3:H95)</f>
        <v>0</v>
      </c>
      <c r="I96" s="233"/>
    </row>
    <row r="97" spans="1:9" ht="12.75" customHeight="1" thickBot="1" x14ac:dyDescent="0.3">
      <c r="A97" s="321" t="s">
        <v>217</v>
      </c>
      <c r="B97" s="322"/>
      <c r="C97" s="322"/>
      <c r="D97" s="322"/>
      <c r="E97" s="322"/>
      <c r="F97" s="323"/>
      <c r="G97" s="234"/>
      <c r="H97" s="234"/>
      <c r="I97" s="235">
        <f>SUM(I3:I96)</f>
        <v>0</v>
      </c>
    </row>
    <row r="98" spans="1:9" ht="12.75" customHeight="1" thickTop="1" thickBot="1" x14ac:dyDescent="0.25">
      <c r="A98" s="333" t="s">
        <v>218</v>
      </c>
      <c r="B98" s="334"/>
      <c r="C98" s="334"/>
      <c r="D98" s="334"/>
      <c r="E98" s="334"/>
      <c r="F98" s="334"/>
      <c r="G98" s="318">
        <f>G95+H96+I97</f>
        <v>0</v>
      </c>
      <c r="H98" s="319"/>
      <c r="I98" s="320"/>
    </row>
    <row r="99" spans="1:9" ht="12.75" customHeight="1" x14ac:dyDescent="0.2">
      <c r="A99" s="82"/>
      <c r="B99" s="109"/>
    </row>
    <row r="100" spans="1:9" ht="12.75" customHeight="1" x14ac:dyDescent="0.2">
      <c r="A100" s="82"/>
      <c r="B100" s="109"/>
    </row>
    <row r="101" spans="1:9" ht="12.75" customHeight="1" x14ac:dyDescent="0.2">
      <c r="A101" s="82"/>
      <c r="B101" s="109"/>
    </row>
    <row r="102" spans="1:9" ht="12.75" customHeight="1" x14ac:dyDescent="0.2">
      <c r="A102" s="82"/>
      <c r="B102" s="109"/>
    </row>
    <row r="103" spans="1:9" ht="12.75" customHeight="1" x14ac:dyDescent="0.2">
      <c r="A103" s="82"/>
      <c r="B103" s="109"/>
    </row>
    <row r="104" spans="1:9" ht="12.75" customHeight="1" x14ac:dyDescent="0.2">
      <c r="A104" s="82"/>
      <c r="B104" s="109"/>
    </row>
    <row r="105" spans="1:9" ht="12.75" customHeight="1" x14ac:dyDescent="0.2">
      <c r="A105" s="82"/>
      <c r="B105" s="109"/>
    </row>
    <row r="106" spans="1:9" ht="12.75" customHeight="1" x14ac:dyDescent="0.2">
      <c r="A106" s="82"/>
      <c r="B106" s="109"/>
    </row>
    <row r="107" spans="1:9" ht="12.75" customHeight="1" x14ac:dyDescent="0.2">
      <c r="A107" s="82"/>
      <c r="B107" s="109"/>
    </row>
    <row r="108" spans="1:9" ht="12.75" customHeight="1" x14ac:dyDescent="0.2">
      <c r="A108" s="82"/>
      <c r="B108" s="109"/>
    </row>
    <row r="109" spans="1:9" ht="12.75" customHeight="1" x14ac:dyDescent="0.2">
      <c r="A109" s="82"/>
      <c r="B109" s="109"/>
    </row>
    <row r="110" spans="1:9" ht="12.75" customHeight="1" x14ac:dyDescent="0.2">
      <c r="A110" s="82"/>
      <c r="B110" s="109"/>
    </row>
    <row r="111" spans="1:9" ht="12.75" customHeight="1" x14ac:dyDescent="0.2">
      <c r="A111" s="82"/>
      <c r="B111" s="109"/>
    </row>
    <row r="112" spans="1:9" ht="12.75" customHeight="1" x14ac:dyDescent="0.2">
      <c r="A112" s="82"/>
      <c r="B112" s="109"/>
    </row>
    <row r="113" spans="1:2" ht="12.75" customHeight="1" x14ac:dyDescent="0.2">
      <c r="A113" s="82"/>
      <c r="B113" s="109"/>
    </row>
    <row r="114" spans="1:2" ht="12.75" customHeight="1" x14ac:dyDescent="0.2">
      <c r="A114" s="82"/>
      <c r="B114" s="109"/>
    </row>
    <row r="115" spans="1:2" ht="12.75" customHeight="1" x14ac:dyDescent="0.2">
      <c r="A115" s="82"/>
      <c r="B115" s="109"/>
    </row>
    <row r="116" spans="1:2" ht="12.75" customHeight="1" x14ac:dyDescent="0.2">
      <c r="A116" s="82"/>
      <c r="B116" s="109"/>
    </row>
    <row r="117" spans="1:2" ht="12.75" customHeight="1" x14ac:dyDescent="0.2">
      <c r="A117" s="82"/>
      <c r="B117" s="109"/>
    </row>
    <row r="118" spans="1:2" ht="12.75" customHeight="1" x14ac:dyDescent="0.2">
      <c r="A118" s="82"/>
      <c r="B118" s="109"/>
    </row>
    <row r="119" spans="1:2" ht="12.75" customHeight="1" x14ac:dyDescent="0.2">
      <c r="A119" s="82"/>
      <c r="B119" s="109"/>
    </row>
    <row r="120" spans="1:2" ht="12.75" customHeight="1" x14ac:dyDescent="0.2">
      <c r="A120" s="82"/>
      <c r="B120" s="109"/>
    </row>
    <row r="121" spans="1:2" ht="12.75" customHeight="1" x14ac:dyDescent="0.2">
      <c r="A121" s="82"/>
      <c r="B121" s="109"/>
    </row>
    <row r="122" spans="1:2" ht="12.75" customHeight="1" x14ac:dyDescent="0.2">
      <c r="A122" s="82"/>
      <c r="B122" s="109"/>
    </row>
    <row r="123" spans="1:2" ht="12.75" customHeight="1" x14ac:dyDescent="0.2">
      <c r="A123" s="82"/>
      <c r="B123" s="109"/>
    </row>
    <row r="124" spans="1:2" ht="12.75" customHeight="1" x14ac:dyDescent="0.2">
      <c r="A124" s="82"/>
      <c r="B124" s="109"/>
    </row>
    <row r="125" spans="1:2" ht="12.75" customHeight="1" x14ac:dyDescent="0.2">
      <c r="A125" s="82"/>
      <c r="B125" s="109"/>
    </row>
    <row r="126" spans="1:2" ht="12.75" customHeight="1" x14ac:dyDescent="0.2">
      <c r="A126" s="82"/>
      <c r="B126" s="109"/>
    </row>
    <row r="127" spans="1:2" ht="12.75" customHeight="1" x14ac:dyDescent="0.2">
      <c r="A127" s="82"/>
      <c r="B127" s="109"/>
    </row>
    <row r="128" spans="1:2" ht="12.75" customHeight="1" x14ac:dyDescent="0.2">
      <c r="A128" s="82"/>
      <c r="B128" s="109"/>
    </row>
    <row r="129" spans="1:2" ht="12.75" customHeight="1" x14ac:dyDescent="0.2">
      <c r="A129" s="82"/>
      <c r="B129" s="109"/>
    </row>
    <row r="130" spans="1:2" ht="12.75" customHeight="1" x14ac:dyDescent="0.2">
      <c r="A130" s="82"/>
      <c r="B130" s="109"/>
    </row>
    <row r="131" spans="1:2" ht="12.75" customHeight="1" x14ac:dyDescent="0.2">
      <c r="A131" s="82"/>
      <c r="B131" s="109"/>
    </row>
    <row r="132" spans="1:2" ht="12.75" customHeight="1" x14ac:dyDescent="0.2">
      <c r="A132" s="82"/>
      <c r="B132" s="109"/>
    </row>
    <row r="133" spans="1:2" ht="12.75" customHeight="1" x14ac:dyDescent="0.2">
      <c r="A133" s="82"/>
      <c r="B133" s="109"/>
    </row>
    <row r="134" spans="1:2" x14ac:dyDescent="0.2">
      <c r="A134" s="82"/>
      <c r="B134" s="109"/>
    </row>
    <row r="135" spans="1:2" x14ac:dyDescent="0.2">
      <c r="A135" s="82"/>
      <c r="B135" s="109"/>
    </row>
    <row r="136" spans="1:2" x14ac:dyDescent="0.2">
      <c r="A136" s="82"/>
      <c r="B136" s="109"/>
    </row>
    <row r="137" spans="1:2" x14ac:dyDescent="0.2">
      <c r="A137" s="82"/>
      <c r="B137" s="109"/>
    </row>
    <row r="138" spans="1:2" x14ac:dyDescent="0.2">
      <c r="A138" s="82"/>
      <c r="B138" s="109"/>
    </row>
    <row r="139" spans="1:2" x14ac:dyDescent="0.2">
      <c r="A139" s="82"/>
      <c r="B139" s="109"/>
    </row>
  </sheetData>
  <mergeCells count="7">
    <mergeCell ref="D77:F77"/>
    <mergeCell ref="G98:I98"/>
    <mergeCell ref="A97:F97"/>
    <mergeCell ref="A96:F96"/>
    <mergeCell ref="A95:F95"/>
    <mergeCell ref="A94:F94"/>
    <mergeCell ref="A98:F98"/>
  </mergeCells>
  <pageMargins left="1.27" right="0.17" top="0.17" bottom="0.17" header="0.17" footer="0.17"/>
  <pageSetup paperSize="9" scale="56" orientation="portrait" r:id="rId1"/>
  <ignoredErrors>
    <ignoredError sqref="G30:H30 G26:I28 G49:H56 G58:H74 G76:H76 G78:H88 G17:I21 G22:H25 G90:H91 G95:I97 G3:I15 G16:I1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topLeftCell="B73" zoomScale="205" zoomScaleNormal="205" zoomScaleSheetLayoutView="175" workbookViewId="0">
      <selection activeCell="K78" sqref="K78:K83"/>
    </sheetView>
  </sheetViews>
  <sheetFormatPr defaultColWidth="9" defaultRowHeight="12.75" x14ac:dyDescent="0.2"/>
  <cols>
    <col min="1" max="1" width="8.42578125" hidden="1" customWidth="1"/>
    <col min="2" max="2" width="41.42578125" customWidth="1"/>
    <col min="3" max="3" width="4.7109375" style="1" customWidth="1"/>
    <col min="4" max="6" width="4.7109375" customWidth="1"/>
    <col min="7" max="7" width="4" customWidth="1"/>
    <col min="8" max="15" width="5.7109375" customWidth="1"/>
  </cols>
  <sheetData>
    <row r="1" spans="1:13" ht="43.5" customHeight="1" thickBot="1" x14ac:dyDescent="0.25">
      <c r="D1" s="15"/>
      <c r="H1" s="341" t="s">
        <v>182</v>
      </c>
      <c r="I1" s="335" t="s">
        <v>180</v>
      </c>
      <c r="J1" s="335" t="s">
        <v>181</v>
      </c>
      <c r="K1" s="335" t="s">
        <v>177</v>
      </c>
      <c r="L1" s="335" t="s">
        <v>178</v>
      </c>
      <c r="M1" s="338" t="s">
        <v>179</v>
      </c>
    </row>
    <row r="2" spans="1:13" ht="12.75" customHeight="1" x14ac:dyDescent="0.2">
      <c r="A2" s="104"/>
      <c r="B2" s="137" t="s">
        <v>87</v>
      </c>
      <c r="C2" s="345" t="s">
        <v>86</v>
      </c>
      <c r="D2" s="346"/>
      <c r="E2" s="346"/>
      <c r="F2" s="347"/>
      <c r="G2" s="136"/>
      <c r="H2" s="342"/>
      <c r="I2" s="336"/>
      <c r="J2" s="336"/>
      <c r="K2" s="336"/>
      <c r="L2" s="336"/>
      <c r="M2" s="339"/>
    </row>
    <row r="3" spans="1:13" ht="12.75" customHeight="1" thickBot="1" x14ac:dyDescent="0.25">
      <c r="A3" s="104"/>
      <c r="B3" s="138"/>
      <c r="C3" s="139" t="s">
        <v>108</v>
      </c>
      <c r="D3" s="140" t="s">
        <v>109</v>
      </c>
      <c r="E3" s="141" t="s">
        <v>110</v>
      </c>
      <c r="F3" s="139" t="s">
        <v>111</v>
      </c>
      <c r="G3" s="142"/>
      <c r="H3" s="343"/>
      <c r="I3" s="337"/>
      <c r="J3" s="337"/>
      <c r="K3" s="337"/>
      <c r="L3" s="337"/>
      <c r="M3" s="340"/>
    </row>
    <row r="4" spans="1:13" ht="12.75" customHeight="1" thickTop="1" x14ac:dyDescent="0.2">
      <c r="A4" s="105"/>
      <c r="B4" s="143" t="s">
        <v>88</v>
      </c>
      <c r="C4" s="144">
        <v>1</v>
      </c>
      <c r="D4" s="144"/>
      <c r="E4" s="144"/>
      <c r="F4" s="145"/>
      <c r="G4" s="136"/>
      <c r="H4" s="179"/>
      <c r="I4" s="180"/>
      <c r="J4" s="183"/>
      <c r="K4" s="185">
        <v>25</v>
      </c>
      <c r="L4" s="180"/>
      <c r="M4" s="181"/>
    </row>
    <row r="5" spans="1:13" ht="12.75" customHeight="1" x14ac:dyDescent="0.2">
      <c r="A5" s="105"/>
      <c r="B5" s="146" t="s">
        <v>89</v>
      </c>
      <c r="C5" s="147">
        <v>1</v>
      </c>
      <c r="D5" s="147"/>
      <c r="E5" s="147"/>
      <c r="F5" s="148"/>
      <c r="G5" s="136"/>
      <c r="H5" s="172"/>
      <c r="I5" s="170"/>
      <c r="J5" s="184"/>
      <c r="K5" s="171">
        <v>10</v>
      </c>
      <c r="L5" s="170"/>
      <c r="M5" s="173"/>
    </row>
    <row r="6" spans="1:13" ht="12.75" customHeight="1" x14ac:dyDescent="0.2">
      <c r="A6" s="105"/>
      <c r="B6" s="146" t="s">
        <v>90</v>
      </c>
      <c r="C6" s="147">
        <v>1</v>
      </c>
      <c r="D6" s="147"/>
      <c r="E6" s="147"/>
      <c r="F6" s="148"/>
      <c r="G6" s="136"/>
      <c r="H6" s="174"/>
      <c r="I6" s="170"/>
      <c r="J6" s="184"/>
      <c r="K6" s="170">
        <v>30</v>
      </c>
      <c r="L6" s="170"/>
      <c r="M6" s="173"/>
    </row>
    <row r="7" spans="1:13" ht="12.75" customHeight="1" x14ac:dyDescent="0.2">
      <c r="A7" s="105"/>
      <c r="B7" s="146" t="s">
        <v>91</v>
      </c>
      <c r="C7" s="147">
        <v>1</v>
      </c>
      <c r="D7" s="147"/>
      <c r="E7" s="147"/>
      <c r="F7" s="148"/>
      <c r="G7" s="136"/>
      <c r="H7" s="174"/>
      <c r="I7" s="170"/>
      <c r="J7" s="184"/>
      <c r="K7" s="170">
        <v>30</v>
      </c>
      <c r="L7" s="170"/>
      <c r="M7" s="173"/>
    </row>
    <row r="8" spans="1:13" ht="12.75" customHeight="1" x14ac:dyDescent="0.2">
      <c r="A8" s="105"/>
      <c r="B8" s="146" t="s">
        <v>92</v>
      </c>
      <c r="C8" s="147">
        <v>1</v>
      </c>
      <c r="D8" s="147"/>
      <c r="E8" s="147"/>
      <c r="F8" s="148"/>
      <c r="G8" s="136"/>
      <c r="H8" s="174"/>
      <c r="I8" s="170"/>
      <c r="J8" s="184"/>
      <c r="K8" s="170">
        <v>30</v>
      </c>
      <c r="L8" s="170"/>
      <c r="M8" s="173"/>
    </row>
    <row r="9" spans="1:13" ht="12.75" customHeight="1" x14ac:dyDescent="0.2">
      <c r="A9" s="105"/>
      <c r="B9" s="146" t="s">
        <v>93</v>
      </c>
      <c r="C9" s="147">
        <v>1</v>
      </c>
      <c r="D9" s="147"/>
      <c r="E9" s="147"/>
      <c r="F9" s="148"/>
      <c r="G9" s="136"/>
      <c r="H9" s="174"/>
      <c r="I9" s="170"/>
      <c r="J9" s="184"/>
      <c r="K9" s="170">
        <v>20</v>
      </c>
      <c r="L9" s="170"/>
      <c r="M9" s="173"/>
    </row>
    <row r="10" spans="1:13" ht="12.75" customHeight="1" x14ac:dyDescent="0.2">
      <c r="A10" s="105"/>
      <c r="B10" s="146" t="s">
        <v>94</v>
      </c>
      <c r="C10" s="147">
        <v>1</v>
      </c>
      <c r="D10" s="147"/>
      <c r="E10" s="147"/>
      <c r="F10" s="148"/>
      <c r="G10" s="136"/>
      <c r="H10" s="174"/>
      <c r="I10" s="170"/>
      <c r="J10" s="184"/>
      <c r="K10" s="170">
        <v>20</v>
      </c>
      <c r="L10" s="170"/>
      <c r="M10" s="173"/>
    </row>
    <row r="11" spans="1:13" ht="12.75" customHeight="1" x14ac:dyDescent="0.2">
      <c r="A11" s="105"/>
      <c r="B11" s="149" t="s">
        <v>95</v>
      </c>
      <c r="C11" s="147">
        <v>1</v>
      </c>
      <c r="D11" s="147"/>
      <c r="E11" s="147"/>
      <c r="F11" s="148"/>
      <c r="G11" s="136"/>
      <c r="H11" s="174"/>
      <c r="I11" s="170"/>
      <c r="J11" s="184"/>
      <c r="K11" s="170">
        <v>20</v>
      </c>
      <c r="L11" s="170"/>
      <c r="M11" s="173"/>
    </row>
    <row r="12" spans="1:13" ht="12.75" customHeight="1" x14ac:dyDescent="0.2">
      <c r="A12" s="105"/>
      <c r="B12" s="146" t="s">
        <v>96</v>
      </c>
      <c r="C12" s="150">
        <v>1</v>
      </c>
      <c r="D12" s="150"/>
      <c r="E12" s="150"/>
      <c r="F12" s="151"/>
      <c r="G12" s="136"/>
      <c r="H12" s="174"/>
      <c r="I12" s="170"/>
      <c r="J12" s="184"/>
      <c r="K12" s="170">
        <v>20</v>
      </c>
      <c r="L12" s="170"/>
      <c r="M12" s="173"/>
    </row>
    <row r="13" spans="1:13" ht="12.75" customHeight="1" x14ac:dyDescent="0.2">
      <c r="A13" s="105"/>
      <c r="B13" s="149" t="s">
        <v>97</v>
      </c>
      <c r="C13" s="150">
        <v>1</v>
      </c>
      <c r="D13" s="150"/>
      <c r="E13" s="150"/>
      <c r="F13" s="151"/>
      <c r="G13" s="136"/>
      <c r="H13" s="174"/>
      <c r="I13" s="170"/>
      <c r="J13" s="184"/>
      <c r="K13" s="170">
        <v>20</v>
      </c>
      <c r="L13" s="170"/>
      <c r="M13" s="173"/>
    </row>
    <row r="14" spans="1:13" ht="12.75" customHeight="1" x14ac:dyDescent="0.2">
      <c r="A14" s="105"/>
      <c r="B14" s="146" t="s">
        <v>98</v>
      </c>
      <c r="C14" s="150">
        <v>1</v>
      </c>
      <c r="D14" s="150"/>
      <c r="E14" s="150"/>
      <c r="F14" s="151"/>
      <c r="G14" s="136"/>
      <c r="H14" s="174"/>
      <c r="I14" s="170"/>
      <c r="J14" s="184"/>
      <c r="K14" s="170">
        <v>20</v>
      </c>
      <c r="L14" s="170"/>
      <c r="M14" s="173"/>
    </row>
    <row r="15" spans="1:13" ht="12.75" customHeight="1" x14ac:dyDescent="0.2">
      <c r="A15" s="105"/>
      <c r="B15" s="149" t="s">
        <v>99</v>
      </c>
      <c r="C15" s="150">
        <v>1</v>
      </c>
      <c r="D15" s="150"/>
      <c r="E15" s="150"/>
      <c r="F15" s="151"/>
      <c r="G15" s="136"/>
      <c r="H15" s="174"/>
      <c r="I15" s="170"/>
      <c r="J15" s="184"/>
      <c r="K15" s="170">
        <v>20</v>
      </c>
      <c r="L15" s="170"/>
      <c r="M15" s="173"/>
    </row>
    <row r="16" spans="1:13" ht="12.75" customHeight="1" x14ac:dyDescent="0.2">
      <c r="A16" s="105"/>
      <c r="B16" s="146" t="s">
        <v>100</v>
      </c>
      <c r="C16" s="150">
        <v>1</v>
      </c>
      <c r="D16" s="150"/>
      <c r="E16" s="150"/>
      <c r="F16" s="151"/>
      <c r="G16" s="136"/>
      <c r="H16" s="174"/>
      <c r="I16" s="170"/>
      <c r="J16" s="184"/>
      <c r="K16" s="170">
        <v>20</v>
      </c>
      <c r="L16" s="170"/>
      <c r="M16" s="173"/>
    </row>
    <row r="17" spans="1:13" ht="12.75" customHeight="1" x14ac:dyDescent="0.2">
      <c r="A17" s="105"/>
      <c r="B17" s="149" t="s">
        <v>101</v>
      </c>
      <c r="C17" s="150">
        <v>1</v>
      </c>
      <c r="D17" s="150"/>
      <c r="E17" s="150"/>
      <c r="F17" s="151"/>
      <c r="G17" s="136"/>
      <c r="H17" s="174"/>
      <c r="I17" s="170"/>
      <c r="J17" s="184"/>
      <c r="K17" s="170">
        <v>20</v>
      </c>
      <c r="L17" s="170"/>
      <c r="M17" s="173"/>
    </row>
    <row r="18" spans="1:13" ht="12.75" customHeight="1" x14ac:dyDescent="0.2">
      <c r="A18" s="105"/>
      <c r="B18" s="146" t="s">
        <v>102</v>
      </c>
      <c r="C18" s="150">
        <v>1</v>
      </c>
      <c r="D18" s="150"/>
      <c r="E18" s="150"/>
      <c r="F18" s="151"/>
      <c r="G18" s="136"/>
      <c r="H18" s="174"/>
      <c r="I18" s="170"/>
      <c r="J18" s="184"/>
      <c r="K18" s="170">
        <v>20</v>
      </c>
      <c r="L18" s="170"/>
      <c r="M18" s="173"/>
    </row>
    <row r="19" spans="1:13" ht="12.75" customHeight="1" x14ac:dyDescent="0.2">
      <c r="A19" s="105"/>
      <c r="B19" s="146" t="s">
        <v>103</v>
      </c>
      <c r="C19" s="150">
        <v>1</v>
      </c>
      <c r="D19" s="150"/>
      <c r="E19" s="150"/>
      <c r="F19" s="151"/>
      <c r="G19" s="136"/>
      <c r="H19" s="174"/>
      <c r="I19" s="170"/>
      <c r="J19" s="184"/>
      <c r="K19" s="170">
        <v>20</v>
      </c>
      <c r="L19" s="170"/>
      <c r="M19" s="173"/>
    </row>
    <row r="20" spans="1:13" ht="12.75" customHeight="1" x14ac:dyDescent="0.2">
      <c r="A20" s="105"/>
      <c r="B20" s="146" t="s">
        <v>104</v>
      </c>
      <c r="C20" s="150">
        <v>1</v>
      </c>
      <c r="D20" s="150"/>
      <c r="E20" s="150"/>
      <c r="F20" s="151"/>
      <c r="G20" s="136"/>
      <c r="H20" s="174"/>
      <c r="I20" s="170"/>
      <c r="J20" s="184"/>
      <c r="K20" s="170">
        <v>20</v>
      </c>
      <c r="L20" s="170"/>
      <c r="M20" s="173"/>
    </row>
    <row r="21" spans="1:13" ht="12.75" customHeight="1" x14ac:dyDescent="0.2">
      <c r="A21" s="105"/>
      <c r="B21" s="146" t="s">
        <v>105</v>
      </c>
      <c r="C21" s="150">
        <v>1</v>
      </c>
      <c r="D21" s="150"/>
      <c r="E21" s="150"/>
      <c r="F21" s="151"/>
      <c r="G21" s="136"/>
      <c r="H21" s="174"/>
      <c r="I21" s="170"/>
      <c r="J21" s="184"/>
      <c r="K21" s="170">
        <v>20</v>
      </c>
      <c r="L21" s="170"/>
      <c r="M21" s="173"/>
    </row>
    <row r="22" spans="1:13" ht="12.75" customHeight="1" x14ac:dyDescent="0.2">
      <c r="A22" s="105"/>
      <c r="B22" s="146" t="s">
        <v>106</v>
      </c>
      <c r="C22" s="150">
        <v>1</v>
      </c>
      <c r="D22" s="150"/>
      <c r="E22" s="150"/>
      <c r="F22" s="151"/>
      <c r="G22" s="136"/>
      <c r="H22" s="174"/>
      <c r="I22" s="170"/>
      <c r="J22" s="184"/>
      <c r="K22" s="170">
        <v>20</v>
      </c>
      <c r="L22" s="170"/>
      <c r="M22" s="173"/>
    </row>
    <row r="23" spans="1:13" ht="12.75" customHeight="1" x14ac:dyDescent="0.2">
      <c r="A23" s="105"/>
      <c r="B23" s="146" t="s">
        <v>107</v>
      </c>
      <c r="C23" s="150">
        <v>1</v>
      </c>
      <c r="D23" s="150"/>
      <c r="E23" s="150"/>
      <c r="F23" s="151"/>
      <c r="G23" s="136"/>
      <c r="H23" s="174"/>
      <c r="I23" s="170"/>
      <c r="J23" s="184"/>
      <c r="K23" s="170">
        <v>20</v>
      </c>
      <c r="L23" s="170"/>
      <c r="M23" s="173"/>
    </row>
    <row r="24" spans="1:13" ht="12.75" customHeight="1" x14ac:dyDescent="0.2">
      <c r="A24" s="105"/>
      <c r="B24" s="146" t="s">
        <v>164</v>
      </c>
      <c r="C24" s="150">
        <v>1</v>
      </c>
      <c r="D24" s="150"/>
      <c r="E24" s="150"/>
      <c r="F24" s="151"/>
      <c r="G24" s="136"/>
      <c r="H24" s="174"/>
      <c r="I24" s="170"/>
      <c r="J24" s="184"/>
      <c r="K24" s="170"/>
      <c r="L24" s="170">
        <v>20</v>
      </c>
      <c r="M24" s="173"/>
    </row>
    <row r="25" spans="1:13" ht="12.75" customHeight="1" x14ac:dyDescent="0.2">
      <c r="A25" s="105"/>
      <c r="B25" s="146" t="s">
        <v>112</v>
      </c>
      <c r="C25" s="150"/>
      <c r="D25" s="150"/>
      <c r="E25" s="150">
        <v>1</v>
      </c>
      <c r="F25" s="151"/>
      <c r="G25" s="136"/>
      <c r="H25" s="174"/>
      <c r="I25" s="228">
        <v>20</v>
      </c>
      <c r="J25" s="170"/>
      <c r="K25" s="171"/>
      <c r="L25" s="171"/>
      <c r="M25" s="173"/>
    </row>
    <row r="26" spans="1:13" ht="12.75" customHeight="1" x14ac:dyDescent="0.2">
      <c r="A26" s="105"/>
      <c r="B26" s="146" t="s">
        <v>113</v>
      </c>
      <c r="C26" s="150"/>
      <c r="D26" s="150"/>
      <c r="E26" s="150">
        <v>1</v>
      </c>
      <c r="F26" s="151"/>
      <c r="G26" s="136"/>
      <c r="H26" s="174"/>
      <c r="I26" s="228">
        <v>20</v>
      </c>
      <c r="J26" s="170"/>
      <c r="K26" s="171"/>
      <c r="L26" s="171"/>
      <c r="M26" s="173"/>
    </row>
    <row r="27" spans="1:13" ht="12.75" customHeight="1" x14ac:dyDescent="0.2">
      <c r="A27" s="105"/>
      <c r="B27" s="146" t="s">
        <v>155</v>
      </c>
      <c r="C27" s="150"/>
      <c r="D27" s="150"/>
      <c r="E27" s="150">
        <v>1</v>
      </c>
      <c r="F27" s="151">
        <v>1</v>
      </c>
      <c r="G27" s="136"/>
      <c r="H27" s="174"/>
      <c r="I27" s="228"/>
      <c r="J27" s="170"/>
      <c r="K27" s="171"/>
      <c r="L27" s="171"/>
      <c r="M27" s="173"/>
    </row>
    <row r="28" spans="1:13" ht="12.75" customHeight="1" x14ac:dyDescent="0.2">
      <c r="A28" s="105"/>
      <c r="B28" s="146" t="s">
        <v>114</v>
      </c>
      <c r="C28" s="150"/>
      <c r="D28" s="150"/>
      <c r="E28" s="150">
        <v>1</v>
      </c>
      <c r="F28" s="151"/>
      <c r="G28" s="136"/>
      <c r="H28" s="174"/>
      <c r="I28" s="228">
        <v>10</v>
      </c>
      <c r="J28" s="170"/>
      <c r="K28" s="171"/>
      <c r="L28" s="171"/>
      <c r="M28" s="173"/>
    </row>
    <row r="29" spans="1:13" ht="12.75" customHeight="1" x14ac:dyDescent="0.2">
      <c r="A29" s="105"/>
      <c r="B29" s="146" t="s">
        <v>115</v>
      </c>
      <c r="C29" s="150"/>
      <c r="D29" s="150">
        <v>1</v>
      </c>
      <c r="E29" s="150"/>
      <c r="F29" s="151"/>
      <c r="G29" s="136"/>
      <c r="H29" s="174"/>
      <c r="I29" s="170">
        <v>20</v>
      </c>
      <c r="J29" s="170"/>
      <c r="K29" s="171"/>
      <c r="L29" s="171"/>
      <c r="M29" s="173"/>
    </row>
    <row r="30" spans="1:13" ht="12.75" customHeight="1" x14ac:dyDescent="0.2">
      <c r="A30" s="105"/>
      <c r="B30" s="146" t="s">
        <v>116</v>
      </c>
      <c r="C30" s="150"/>
      <c r="D30" s="150">
        <v>1</v>
      </c>
      <c r="E30" s="150"/>
      <c r="F30" s="151"/>
      <c r="G30" s="136"/>
      <c r="H30" s="174"/>
      <c r="I30" s="170">
        <v>20</v>
      </c>
      <c r="J30" s="170"/>
      <c r="K30" s="171"/>
      <c r="L30" s="171"/>
      <c r="M30" s="173"/>
    </row>
    <row r="31" spans="1:13" ht="12.75" customHeight="1" x14ac:dyDescent="0.2">
      <c r="A31" s="105"/>
      <c r="B31" s="146" t="s">
        <v>117</v>
      </c>
      <c r="C31" s="150"/>
      <c r="D31" s="150">
        <v>1</v>
      </c>
      <c r="E31" s="150"/>
      <c r="F31" s="151"/>
      <c r="G31" s="136"/>
      <c r="H31" s="174"/>
      <c r="I31" s="170">
        <v>20</v>
      </c>
      <c r="J31" s="170"/>
      <c r="K31" s="171"/>
      <c r="L31" s="171"/>
      <c r="M31" s="173"/>
    </row>
    <row r="32" spans="1:13" ht="12.75" customHeight="1" x14ac:dyDescent="0.2">
      <c r="A32" s="105"/>
      <c r="B32" s="146" t="s">
        <v>118</v>
      </c>
      <c r="C32" s="150"/>
      <c r="D32" s="150">
        <v>1</v>
      </c>
      <c r="E32" s="150"/>
      <c r="F32" s="151"/>
      <c r="G32" s="136"/>
      <c r="H32" s="174"/>
      <c r="I32" s="170">
        <v>20</v>
      </c>
      <c r="J32" s="170"/>
      <c r="K32" s="171"/>
      <c r="L32" s="171"/>
      <c r="M32" s="173"/>
    </row>
    <row r="33" spans="1:13" ht="12.75" customHeight="1" x14ac:dyDescent="0.2">
      <c r="A33" s="105"/>
      <c r="B33" s="146" t="s">
        <v>119</v>
      </c>
      <c r="C33" s="150"/>
      <c r="D33" s="150"/>
      <c r="E33" s="150">
        <v>3</v>
      </c>
      <c r="F33" s="151">
        <v>1</v>
      </c>
      <c r="G33" s="136"/>
      <c r="H33" s="174"/>
      <c r="I33" s="170">
        <v>20</v>
      </c>
      <c r="J33" s="170"/>
      <c r="K33" s="171"/>
      <c r="L33" s="171"/>
      <c r="M33" s="173">
        <v>20</v>
      </c>
    </row>
    <row r="34" spans="1:13" ht="12.75" customHeight="1" x14ac:dyDescent="0.2">
      <c r="A34" s="105"/>
      <c r="B34" s="146" t="s">
        <v>120</v>
      </c>
      <c r="C34" s="150"/>
      <c r="D34" s="150"/>
      <c r="E34" s="150">
        <v>3</v>
      </c>
      <c r="F34" s="151">
        <v>1</v>
      </c>
      <c r="G34" s="136"/>
      <c r="H34" s="174"/>
      <c r="I34" s="170">
        <v>20</v>
      </c>
      <c r="J34" s="170"/>
      <c r="K34" s="171"/>
      <c r="L34" s="171"/>
      <c r="M34" s="173">
        <v>20</v>
      </c>
    </row>
    <row r="35" spans="1:13" ht="12.75" customHeight="1" x14ac:dyDescent="0.2">
      <c r="A35" s="105"/>
      <c r="B35" s="146" t="s">
        <v>121</v>
      </c>
      <c r="C35" s="150"/>
      <c r="D35" s="150"/>
      <c r="E35" s="150">
        <v>3</v>
      </c>
      <c r="F35" s="151">
        <v>1</v>
      </c>
      <c r="G35" s="136"/>
      <c r="H35" s="174"/>
      <c r="I35" s="170">
        <v>20</v>
      </c>
      <c r="J35" s="170"/>
      <c r="K35" s="171"/>
      <c r="L35" s="171"/>
      <c r="M35" s="173">
        <v>20</v>
      </c>
    </row>
    <row r="36" spans="1:13" ht="12.75" customHeight="1" x14ac:dyDescent="0.2">
      <c r="A36" s="105"/>
      <c r="B36" s="146" t="s">
        <v>122</v>
      </c>
      <c r="C36" s="150"/>
      <c r="D36" s="150"/>
      <c r="E36" s="150">
        <v>3</v>
      </c>
      <c r="F36" s="151">
        <v>1</v>
      </c>
      <c r="G36" s="136"/>
      <c r="H36" s="174"/>
      <c r="I36" s="170">
        <v>20</v>
      </c>
      <c r="J36" s="170"/>
      <c r="K36" s="171"/>
      <c r="L36" s="171"/>
      <c r="M36" s="173">
        <v>20</v>
      </c>
    </row>
    <row r="37" spans="1:13" ht="12.75" customHeight="1" x14ac:dyDescent="0.2">
      <c r="A37" s="105"/>
      <c r="B37" s="146" t="s">
        <v>123</v>
      </c>
      <c r="C37" s="150"/>
      <c r="D37" s="150"/>
      <c r="E37" s="150">
        <v>3</v>
      </c>
      <c r="F37" s="151">
        <v>1</v>
      </c>
      <c r="G37" s="136"/>
      <c r="H37" s="174"/>
      <c r="I37" s="170">
        <v>20</v>
      </c>
      <c r="J37" s="170"/>
      <c r="K37" s="171"/>
      <c r="L37" s="171"/>
      <c r="M37" s="173">
        <v>20</v>
      </c>
    </row>
    <row r="38" spans="1:13" ht="12.75" customHeight="1" x14ac:dyDescent="0.2">
      <c r="A38" s="105"/>
      <c r="B38" s="146" t="s">
        <v>154</v>
      </c>
      <c r="C38" s="150"/>
      <c r="D38" s="150"/>
      <c r="E38" s="150">
        <v>3</v>
      </c>
      <c r="F38" s="151">
        <v>1</v>
      </c>
      <c r="G38" s="136"/>
      <c r="H38" s="174"/>
      <c r="I38" s="170">
        <v>20</v>
      </c>
      <c r="J38" s="170"/>
      <c r="K38" s="171"/>
      <c r="L38" s="171"/>
      <c r="M38" s="173">
        <v>20</v>
      </c>
    </row>
    <row r="39" spans="1:13" ht="12.75" customHeight="1" x14ac:dyDescent="0.2">
      <c r="A39" s="105"/>
      <c r="B39" s="152" t="s">
        <v>165</v>
      </c>
      <c r="C39" s="150"/>
      <c r="D39" s="150"/>
      <c r="E39" s="150">
        <v>2</v>
      </c>
      <c r="F39" s="151">
        <v>1</v>
      </c>
      <c r="G39" s="136"/>
      <c r="H39" s="174"/>
      <c r="I39" s="170"/>
      <c r="J39" s="170"/>
      <c r="K39" s="171"/>
      <c r="L39" s="171"/>
      <c r="M39" s="173">
        <v>20</v>
      </c>
    </row>
    <row r="40" spans="1:13" ht="12.75" customHeight="1" x14ac:dyDescent="0.2">
      <c r="A40" s="105"/>
      <c r="B40" s="152" t="s">
        <v>124</v>
      </c>
      <c r="C40" s="150"/>
      <c r="D40" s="150"/>
      <c r="E40" s="150">
        <v>1</v>
      </c>
      <c r="F40" s="151"/>
      <c r="G40" s="136"/>
      <c r="H40" s="174"/>
      <c r="I40" s="170"/>
      <c r="J40" s="170"/>
      <c r="K40" s="171"/>
      <c r="L40" s="171"/>
      <c r="M40" s="173">
        <v>20</v>
      </c>
    </row>
    <row r="41" spans="1:13" ht="12.75" customHeight="1" x14ac:dyDescent="0.2">
      <c r="A41" s="105"/>
      <c r="B41" s="152" t="s">
        <v>125</v>
      </c>
      <c r="C41" s="150"/>
      <c r="D41" s="150"/>
      <c r="E41" s="150">
        <v>1</v>
      </c>
      <c r="F41" s="151"/>
      <c r="G41" s="136"/>
      <c r="H41" s="174"/>
      <c r="I41" s="170"/>
      <c r="J41" s="170"/>
      <c r="K41" s="171"/>
      <c r="L41" s="171">
        <v>15</v>
      </c>
      <c r="M41" s="173"/>
    </row>
    <row r="42" spans="1:13" ht="12.75" customHeight="1" x14ac:dyDescent="0.2">
      <c r="A42" s="105"/>
      <c r="B42" s="152" t="s">
        <v>126</v>
      </c>
      <c r="C42" s="150"/>
      <c r="D42" s="150"/>
      <c r="E42" s="150">
        <v>1</v>
      </c>
      <c r="F42" s="151"/>
      <c r="G42" s="136"/>
      <c r="H42" s="174"/>
      <c r="I42" s="170"/>
      <c r="J42" s="170"/>
      <c r="K42" s="171"/>
      <c r="L42" s="171"/>
      <c r="M42" s="173">
        <v>20</v>
      </c>
    </row>
    <row r="43" spans="1:13" ht="12.75" customHeight="1" x14ac:dyDescent="0.2">
      <c r="A43" s="105"/>
      <c r="B43" s="152" t="s">
        <v>127</v>
      </c>
      <c r="C43" s="150"/>
      <c r="D43" s="150"/>
      <c r="E43" s="150">
        <v>1</v>
      </c>
      <c r="F43" s="151"/>
      <c r="G43" s="136"/>
      <c r="H43" s="174"/>
      <c r="I43" s="170"/>
      <c r="J43" s="170"/>
      <c r="K43" s="171"/>
      <c r="L43" s="171"/>
      <c r="M43" s="173"/>
    </row>
    <row r="44" spans="1:13" ht="12.75" customHeight="1" x14ac:dyDescent="0.2">
      <c r="A44" s="105"/>
      <c r="B44" s="152" t="s">
        <v>137</v>
      </c>
      <c r="C44" s="150"/>
      <c r="D44" s="150"/>
      <c r="E44" s="150">
        <v>1</v>
      </c>
      <c r="F44" s="151"/>
      <c r="G44" s="136"/>
      <c r="H44" s="174">
        <v>25</v>
      </c>
      <c r="I44" s="170"/>
      <c r="J44" s="170"/>
      <c r="K44" s="171"/>
      <c r="L44" s="171"/>
      <c r="M44" s="173"/>
    </row>
    <row r="45" spans="1:13" ht="12.75" customHeight="1" x14ac:dyDescent="0.2">
      <c r="A45" s="105"/>
      <c r="B45" s="152" t="s">
        <v>128</v>
      </c>
      <c r="C45" s="150"/>
      <c r="D45" s="150"/>
      <c r="E45" s="150">
        <v>1</v>
      </c>
      <c r="F45" s="151">
        <v>1</v>
      </c>
      <c r="G45" s="136"/>
      <c r="H45" s="174"/>
      <c r="I45" s="170"/>
      <c r="J45" s="170"/>
      <c r="K45" s="171"/>
      <c r="L45" s="171"/>
      <c r="M45" s="173">
        <v>50</v>
      </c>
    </row>
    <row r="46" spans="1:13" ht="12.75" customHeight="1" x14ac:dyDescent="0.2">
      <c r="A46" s="105"/>
      <c r="B46" s="152" t="s">
        <v>132</v>
      </c>
      <c r="C46" s="150"/>
      <c r="D46" s="150"/>
      <c r="E46" s="150"/>
      <c r="F46" s="151">
        <v>1</v>
      </c>
      <c r="G46" s="136"/>
      <c r="H46" s="174"/>
      <c r="I46" s="170"/>
      <c r="J46" s="170"/>
      <c r="K46" s="171"/>
      <c r="L46" s="171"/>
      <c r="M46" s="173"/>
    </row>
    <row r="47" spans="1:13" ht="12.75" customHeight="1" x14ac:dyDescent="0.2">
      <c r="A47" s="105"/>
      <c r="B47" s="152" t="s">
        <v>129</v>
      </c>
      <c r="C47" s="150"/>
      <c r="D47" s="150"/>
      <c r="E47" s="150">
        <v>1</v>
      </c>
      <c r="F47" s="151"/>
      <c r="G47" s="136"/>
      <c r="H47" s="174"/>
      <c r="I47" s="170"/>
      <c r="J47" s="170"/>
      <c r="K47" s="171"/>
      <c r="L47" s="171"/>
      <c r="M47" s="173"/>
    </row>
    <row r="48" spans="1:13" ht="12.75" customHeight="1" x14ac:dyDescent="0.2">
      <c r="A48" s="105"/>
      <c r="B48" s="152" t="s">
        <v>130</v>
      </c>
      <c r="C48" s="150"/>
      <c r="D48" s="150"/>
      <c r="E48" s="150"/>
      <c r="F48" s="151">
        <v>1</v>
      </c>
      <c r="G48" s="136"/>
      <c r="H48" s="174"/>
      <c r="I48" s="170">
        <v>30</v>
      </c>
      <c r="J48" s="170"/>
      <c r="K48" s="171"/>
      <c r="L48" s="171"/>
      <c r="M48" s="173"/>
    </row>
    <row r="49" spans="1:13" x14ac:dyDescent="0.2">
      <c r="A49" s="105"/>
      <c r="B49" s="152" t="s">
        <v>131</v>
      </c>
      <c r="C49" s="150"/>
      <c r="D49" s="150"/>
      <c r="E49" s="150"/>
      <c r="F49" s="151">
        <v>1</v>
      </c>
      <c r="G49" s="136"/>
      <c r="H49" s="174"/>
      <c r="I49" s="170">
        <v>0</v>
      </c>
      <c r="J49" s="170"/>
      <c r="K49" s="171"/>
      <c r="L49" s="171"/>
      <c r="M49" s="173"/>
    </row>
    <row r="50" spans="1:13" ht="12.75" customHeight="1" x14ac:dyDescent="0.2">
      <c r="A50" s="105"/>
      <c r="B50" s="152" t="s">
        <v>133</v>
      </c>
      <c r="C50" s="150"/>
      <c r="D50" s="150"/>
      <c r="E50" s="150">
        <v>1</v>
      </c>
      <c r="F50" s="151">
        <v>1</v>
      </c>
      <c r="G50" s="136"/>
      <c r="H50" s="174"/>
      <c r="I50" s="170"/>
      <c r="J50" s="170"/>
      <c r="K50" s="171"/>
      <c r="L50" s="171"/>
      <c r="M50" s="173"/>
    </row>
    <row r="51" spans="1:13" ht="12.75" customHeight="1" x14ac:dyDescent="0.2">
      <c r="A51" s="105"/>
      <c r="B51" s="152" t="s">
        <v>134</v>
      </c>
      <c r="C51" s="150"/>
      <c r="D51" s="150"/>
      <c r="E51" s="150">
        <v>1</v>
      </c>
      <c r="F51" s="151"/>
      <c r="G51" s="136"/>
      <c r="H51" s="174"/>
      <c r="I51" s="170"/>
      <c r="J51" s="170"/>
      <c r="K51" s="171"/>
      <c r="L51" s="171"/>
      <c r="M51" s="173"/>
    </row>
    <row r="52" spans="1:13" ht="12.75" customHeight="1" x14ac:dyDescent="0.2">
      <c r="A52" s="105"/>
      <c r="B52" s="152" t="s">
        <v>136</v>
      </c>
      <c r="C52" s="150"/>
      <c r="D52" s="150"/>
      <c r="E52" s="150">
        <v>1</v>
      </c>
      <c r="F52" s="151"/>
      <c r="G52" s="136"/>
      <c r="H52" s="174"/>
      <c r="I52" s="170"/>
      <c r="J52" s="170"/>
      <c r="K52" s="171"/>
      <c r="L52" s="171"/>
      <c r="M52" s="173"/>
    </row>
    <row r="53" spans="1:13" ht="12.75" customHeight="1" x14ac:dyDescent="0.2">
      <c r="A53" s="105"/>
      <c r="B53" s="152" t="s">
        <v>135</v>
      </c>
      <c r="C53" s="150"/>
      <c r="D53" s="150"/>
      <c r="E53" s="150">
        <v>1</v>
      </c>
      <c r="F53" s="151"/>
      <c r="G53" s="136"/>
      <c r="H53" s="174"/>
      <c r="I53" s="170">
        <v>25</v>
      </c>
      <c r="J53" s="170"/>
      <c r="K53" s="171"/>
      <c r="L53" s="171"/>
      <c r="M53" s="173"/>
    </row>
    <row r="54" spans="1:13" ht="12.75" customHeight="1" x14ac:dyDescent="0.2">
      <c r="A54" s="105"/>
      <c r="B54" s="152" t="s">
        <v>153</v>
      </c>
      <c r="C54" s="150"/>
      <c r="D54" s="150"/>
      <c r="E54" s="150">
        <v>1</v>
      </c>
      <c r="F54" s="151">
        <v>1</v>
      </c>
      <c r="G54" s="136"/>
      <c r="H54" s="174"/>
      <c r="I54" s="170"/>
      <c r="J54" s="170"/>
      <c r="K54" s="171"/>
      <c r="L54" s="171"/>
      <c r="M54" s="173"/>
    </row>
    <row r="55" spans="1:13" ht="12.75" customHeight="1" x14ac:dyDescent="0.2">
      <c r="A55" s="105"/>
      <c r="B55" s="152" t="s">
        <v>138</v>
      </c>
      <c r="C55" s="150">
        <v>1</v>
      </c>
      <c r="D55" s="150">
        <v>1</v>
      </c>
      <c r="E55" s="150"/>
      <c r="F55" s="151"/>
      <c r="G55" s="136"/>
      <c r="H55" s="174"/>
      <c r="I55" s="170"/>
      <c r="J55" s="170"/>
      <c r="K55" s="171"/>
      <c r="L55" s="171">
        <v>40</v>
      </c>
      <c r="M55" s="173">
        <v>80</v>
      </c>
    </row>
    <row r="56" spans="1:13" ht="12.75" customHeight="1" x14ac:dyDescent="0.2">
      <c r="A56" s="105"/>
      <c r="B56" s="152" t="s">
        <v>139</v>
      </c>
      <c r="C56" s="150"/>
      <c r="D56" s="150"/>
      <c r="E56" s="150">
        <v>1</v>
      </c>
      <c r="F56" s="151"/>
      <c r="G56" s="136"/>
      <c r="H56" s="174"/>
      <c r="I56" s="170"/>
      <c r="J56" s="170"/>
      <c r="K56" s="171"/>
      <c r="L56" s="171"/>
      <c r="M56" s="173"/>
    </row>
    <row r="57" spans="1:13" ht="12.75" customHeight="1" x14ac:dyDescent="0.2">
      <c r="A57" s="105"/>
      <c r="B57" s="152" t="s">
        <v>161</v>
      </c>
      <c r="C57" s="150"/>
      <c r="D57" s="150"/>
      <c r="E57" s="150">
        <v>1</v>
      </c>
      <c r="F57" s="151"/>
      <c r="G57" s="136"/>
      <c r="H57" s="174"/>
      <c r="I57" s="170"/>
      <c r="J57" s="170"/>
      <c r="K57" s="171"/>
      <c r="L57" s="171"/>
      <c r="M57" s="173"/>
    </row>
    <row r="58" spans="1:13" ht="12.75" customHeight="1" x14ac:dyDescent="0.2">
      <c r="A58" s="105"/>
      <c r="B58" s="152" t="s">
        <v>162</v>
      </c>
      <c r="C58" s="150"/>
      <c r="D58" s="150"/>
      <c r="E58" s="150">
        <v>1</v>
      </c>
      <c r="F58" s="151"/>
      <c r="G58" s="136"/>
      <c r="H58" s="174"/>
      <c r="I58" s="170"/>
      <c r="J58" s="170"/>
      <c r="K58" s="171"/>
      <c r="L58" s="171"/>
      <c r="M58" s="173"/>
    </row>
    <row r="59" spans="1:13" ht="12.75" customHeight="1" x14ac:dyDescent="0.2">
      <c r="A59" s="105"/>
      <c r="B59" s="152" t="s">
        <v>140</v>
      </c>
      <c r="C59" s="150"/>
      <c r="D59" s="150"/>
      <c r="E59" s="150">
        <v>1</v>
      </c>
      <c r="F59" s="151"/>
      <c r="G59" s="136"/>
      <c r="H59" s="174"/>
      <c r="I59" s="170"/>
      <c r="J59" s="170">
        <v>40</v>
      </c>
      <c r="K59" s="171"/>
      <c r="L59" s="171"/>
      <c r="M59" s="173"/>
    </row>
    <row r="60" spans="1:13" ht="12.75" customHeight="1" x14ac:dyDescent="0.2">
      <c r="A60" s="105"/>
      <c r="B60" s="152" t="s">
        <v>141</v>
      </c>
      <c r="C60" s="150"/>
      <c r="D60" s="150"/>
      <c r="E60" s="150">
        <v>1</v>
      </c>
      <c r="F60" s="151"/>
      <c r="G60" s="136"/>
      <c r="H60" s="174"/>
      <c r="I60" s="170"/>
      <c r="J60" s="170">
        <v>40</v>
      </c>
      <c r="K60" s="171"/>
      <c r="L60" s="171"/>
      <c r="M60" s="173"/>
    </row>
    <row r="61" spans="1:13" ht="12.75" customHeight="1" x14ac:dyDescent="0.2">
      <c r="A61" s="105"/>
      <c r="B61" s="152" t="s">
        <v>163</v>
      </c>
      <c r="C61" s="150"/>
      <c r="D61" s="150"/>
      <c r="E61" s="150">
        <v>1</v>
      </c>
      <c r="F61" s="151">
        <v>1</v>
      </c>
      <c r="G61" s="136"/>
      <c r="H61" s="174"/>
      <c r="I61" s="170"/>
      <c r="J61" s="170"/>
      <c r="K61" s="171"/>
      <c r="L61" s="171"/>
      <c r="M61" s="173"/>
    </row>
    <row r="62" spans="1:13" ht="12.75" customHeight="1" x14ac:dyDescent="0.2">
      <c r="A62" s="105"/>
      <c r="B62" s="152" t="s">
        <v>142</v>
      </c>
      <c r="C62" s="150"/>
      <c r="D62" s="150"/>
      <c r="E62" s="150">
        <v>1</v>
      </c>
      <c r="F62" s="151"/>
      <c r="G62" s="136"/>
      <c r="H62" s="174"/>
      <c r="I62" s="170"/>
      <c r="J62" s="170"/>
      <c r="K62" s="171"/>
      <c r="L62" s="171"/>
      <c r="M62" s="173"/>
    </row>
    <row r="63" spans="1:13" ht="12.75" customHeight="1" x14ac:dyDescent="0.2">
      <c r="A63" s="105"/>
      <c r="B63" s="152" t="s">
        <v>143</v>
      </c>
      <c r="C63" s="150"/>
      <c r="D63" s="150"/>
      <c r="E63" s="150">
        <v>1</v>
      </c>
      <c r="F63" s="151"/>
      <c r="G63" s="136"/>
      <c r="H63" s="174"/>
      <c r="I63" s="170"/>
      <c r="J63" s="170"/>
      <c r="K63" s="171">
        <v>26</v>
      </c>
      <c r="L63" s="171"/>
      <c r="M63" s="173"/>
    </row>
    <row r="64" spans="1:13" ht="12.75" customHeight="1" x14ac:dyDescent="0.2">
      <c r="A64" s="105"/>
      <c r="B64" s="152" t="s">
        <v>144</v>
      </c>
      <c r="C64" s="150"/>
      <c r="D64" s="150"/>
      <c r="E64" s="150">
        <v>1</v>
      </c>
      <c r="F64" s="151"/>
      <c r="G64" s="136"/>
      <c r="H64" s="174"/>
      <c r="I64" s="170"/>
      <c r="J64" s="170"/>
      <c r="K64" s="171"/>
      <c r="L64" s="171"/>
      <c r="M64" s="173"/>
    </row>
    <row r="65" spans="1:13" ht="12.75" customHeight="1" x14ac:dyDescent="0.2">
      <c r="A65" s="105"/>
      <c r="B65" s="152" t="s">
        <v>145</v>
      </c>
      <c r="C65" s="150"/>
      <c r="D65" s="150"/>
      <c r="E65" s="150">
        <v>1</v>
      </c>
      <c r="F65" s="151"/>
      <c r="G65" s="136"/>
      <c r="H65" s="174"/>
      <c r="I65" s="170"/>
      <c r="J65" s="170"/>
      <c r="K65" s="171"/>
      <c r="L65" s="171"/>
      <c r="M65" s="173"/>
    </row>
    <row r="66" spans="1:13" ht="12.75" customHeight="1" x14ac:dyDescent="0.2">
      <c r="A66" s="105"/>
      <c r="B66" s="152" t="s">
        <v>146</v>
      </c>
      <c r="C66" s="150"/>
      <c r="D66" s="150"/>
      <c r="E66" s="150">
        <v>1</v>
      </c>
      <c r="F66" s="151"/>
      <c r="G66" s="136"/>
      <c r="H66" s="174"/>
      <c r="I66" s="170"/>
      <c r="J66" s="170"/>
      <c r="K66" s="171"/>
      <c r="L66" s="171"/>
      <c r="M66" s="173"/>
    </row>
    <row r="67" spans="1:13" ht="12.75" customHeight="1" x14ac:dyDescent="0.2">
      <c r="A67" s="105"/>
      <c r="B67" s="152" t="s">
        <v>147</v>
      </c>
      <c r="C67" s="150"/>
      <c r="D67" s="150"/>
      <c r="E67" s="150">
        <v>1</v>
      </c>
      <c r="F67" s="151"/>
      <c r="G67" s="136"/>
      <c r="H67" s="174"/>
      <c r="I67" s="170"/>
      <c r="J67" s="170"/>
      <c r="K67" s="171"/>
      <c r="L67" s="171"/>
      <c r="M67" s="173"/>
    </row>
    <row r="68" spans="1:13" ht="12.75" customHeight="1" x14ac:dyDescent="0.2">
      <c r="A68" s="105"/>
      <c r="B68" s="152" t="s">
        <v>148</v>
      </c>
      <c r="C68" s="150"/>
      <c r="D68" s="150"/>
      <c r="E68" s="150">
        <v>1</v>
      </c>
      <c r="F68" s="151"/>
      <c r="G68" s="136"/>
      <c r="H68" s="174"/>
      <c r="I68" s="170"/>
      <c r="J68" s="170"/>
      <c r="K68" s="171"/>
      <c r="L68" s="171"/>
      <c r="M68" s="173"/>
    </row>
    <row r="69" spans="1:13" ht="12.75" customHeight="1" x14ac:dyDescent="0.2">
      <c r="A69" s="105"/>
      <c r="B69" s="152" t="s">
        <v>149</v>
      </c>
      <c r="C69" s="150"/>
      <c r="D69" s="150"/>
      <c r="E69" s="150">
        <v>1</v>
      </c>
      <c r="F69" s="151"/>
      <c r="G69" s="136"/>
      <c r="H69" s="174"/>
      <c r="I69" s="170"/>
      <c r="J69" s="170"/>
      <c r="K69" s="171"/>
      <c r="L69" s="171"/>
      <c r="M69" s="173"/>
    </row>
    <row r="70" spans="1:13" ht="12.75" customHeight="1" x14ac:dyDescent="0.2">
      <c r="A70" s="105"/>
      <c r="B70" s="152" t="s">
        <v>150</v>
      </c>
      <c r="C70" s="150"/>
      <c r="D70" s="150"/>
      <c r="E70" s="150">
        <v>1</v>
      </c>
      <c r="F70" s="151"/>
      <c r="G70" s="136"/>
      <c r="H70" s="174"/>
      <c r="I70" s="170"/>
      <c r="J70" s="170"/>
      <c r="K70" s="171"/>
      <c r="L70" s="171"/>
      <c r="M70" s="173"/>
    </row>
    <row r="71" spans="1:13" ht="12.75" customHeight="1" x14ac:dyDescent="0.2">
      <c r="A71" s="105"/>
      <c r="B71" s="152" t="s">
        <v>151</v>
      </c>
      <c r="C71" s="150"/>
      <c r="D71" s="150"/>
      <c r="E71" s="150">
        <v>1</v>
      </c>
      <c r="F71" s="151"/>
      <c r="G71" s="136"/>
      <c r="H71" s="174"/>
      <c r="I71" s="170"/>
      <c r="J71" s="170"/>
      <c r="K71" s="171"/>
      <c r="L71" s="171"/>
      <c r="M71" s="173"/>
    </row>
    <row r="72" spans="1:13" x14ac:dyDescent="0.2">
      <c r="A72" s="105"/>
      <c r="B72" s="152" t="s">
        <v>152</v>
      </c>
      <c r="C72" s="150"/>
      <c r="D72" s="150"/>
      <c r="E72" s="150">
        <v>1</v>
      </c>
      <c r="F72" s="151"/>
      <c r="G72" s="136"/>
      <c r="H72" s="174"/>
      <c r="I72" s="170"/>
      <c r="J72" s="170"/>
      <c r="K72" s="171"/>
      <c r="L72" s="171"/>
      <c r="M72" s="173"/>
    </row>
    <row r="73" spans="1:13" ht="12.75" customHeight="1" x14ac:dyDescent="0.2">
      <c r="A73" s="105"/>
      <c r="B73" s="152" t="s">
        <v>166</v>
      </c>
      <c r="C73" s="150"/>
      <c r="D73" s="150"/>
      <c r="E73" s="150">
        <v>1</v>
      </c>
      <c r="F73" s="151">
        <v>1</v>
      </c>
      <c r="G73" s="136"/>
      <c r="H73" s="174"/>
      <c r="I73" s="170"/>
      <c r="J73" s="170"/>
      <c r="K73" s="171"/>
      <c r="L73" s="171">
        <v>50</v>
      </c>
      <c r="M73" s="173"/>
    </row>
    <row r="74" spans="1:13" ht="12.75" customHeight="1" x14ac:dyDescent="0.2">
      <c r="A74" s="105"/>
      <c r="B74" s="152"/>
      <c r="C74" s="150"/>
      <c r="D74" s="150"/>
      <c r="E74" s="150"/>
      <c r="F74" s="151"/>
      <c r="G74" s="136"/>
      <c r="H74" s="174"/>
      <c r="I74" s="170"/>
      <c r="J74" s="170"/>
      <c r="K74" s="171"/>
      <c r="L74" s="171"/>
      <c r="M74" s="173"/>
    </row>
    <row r="75" spans="1:13" ht="12.75" customHeight="1" x14ac:dyDescent="0.2">
      <c r="A75" s="105"/>
      <c r="B75" s="152"/>
      <c r="C75" s="150"/>
      <c r="D75" s="150"/>
      <c r="E75" s="150"/>
      <c r="F75" s="151"/>
      <c r="G75" s="136"/>
      <c r="H75" s="174"/>
      <c r="I75" s="170"/>
      <c r="J75" s="170"/>
      <c r="K75" s="171"/>
      <c r="L75" s="171"/>
      <c r="M75" s="173"/>
    </row>
    <row r="76" spans="1:13" ht="12.75" customHeight="1" thickBot="1" x14ac:dyDescent="0.25">
      <c r="A76" s="106"/>
      <c r="B76" s="153"/>
      <c r="C76" s="154"/>
      <c r="D76" s="155"/>
      <c r="E76" s="155"/>
      <c r="F76" s="156"/>
      <c r="G76" s="136"/>
      <c r="H76" s="175"/>
      <c r="I76" s="176"/>
      <c r="J76" s="176"/>
      <c r="K76" s="177"/>
      <c r="L76" s="177"/>
      <c r="M76" s="178"/>
    </row>
    <row r="77" spans="1:13" ht="12.75" customHeight="1" thickBot="1" x14ac:dyDescent="0.25">
      <c r="B77" s="136"/>
      <c r="C77" s="266">
        <f>SUM(C4:C76)</f>
        <v>22</v>
      </c>
      <c r="D77" s="266">
        <f>SUM(D4:D76)</f>
        <v>5</v>
      </c>
      <c r="E77" s="266">
        <f>SUM(E4:E76)</f>
        <v>54</v>
      </c>
      <c r="F77" s="266">
        <f>SUM(F4:F76)</f>
        <v>16</v>
      </c>
      <c r="G77" s="163"/>
      <c r="H77" s="267">
        <f t="shared" ref="H77:L77" si="0">SUM(H4:H76)</f>
        <v>25</v>
      </c>
      <c r="I77" s="267">
        <f t="shared" si="0"/>
        <v>305</v>
      </c>
      <c r="J77" s="267">
        <f t="shared" si="0"/>
        <v>80</v>
      </c>
      <c r="K77" s="267">
        <f t="shared" si="0"/>
        <v>451</v>
      </c>
      <c r="L77" s="267">
        <f t="shared" si="0"/>
        <v>125</v>
      </c>
      <c r="M77" s="267">
        <f>SUM(M4:M76)</f>
        <v>310</v>
      </c>
    </row>
    <row r="78" spans="1:13" ht="12.75" customHeight="1" x14ac:dyDescent="0.2">
      <c r="B78" s="136"/>
      <c r="C78" s="344" t="s">
        <v>183</v>
      </c>
      <c r="D78" s="344"/>
      <c r="E78" s="344"/>
      <c r="F78" s="261">
        <f>C77+D77+E77+F77</f>
        <v>97</v>
      </c>
      <c r="G78" s="136"/>
      <c r="H78" s="348" t="s">
        <v>182</v>
      </c>
      <c r="I78" s="348" t="s">
        <v>180</v>
      </c>
      <c r="J78" s="348" t="s">
        <v>181</v>
      </c>
      <c r="K78" s="348" t="s">
        <v>177</v>
      </c>
      <c r="L78" s="348" t="s">
        <v>178</v>
      </c>
      <c r="M78" s="348" t="s">
        <v>179</v>
      </c>
    </row>
    <row r="79" spans="1:13" ht="12.75" customHeight="1" x14ac:dyDescent="0.2">
      <c r="B79" s="136" t="s">
        <v>156</v>
      </c>
      <c r="C79" s="262">
        <v>12</v>
      </c>
      <c r="D79" s="262"/>
      <c r="E79" s="262"/>
      <c r="F79" s="262"/>
      <c r="G79" s="136"/>
      <c r="H79" s="348"/>
      <c r="I79" s="348"/>
      <c r="J79" s="348"/>
      <c r="K79" s="348"/>
      <c r="L79" s="348"/>
      <c r="M79" s="348"/>
    </row>
    <row r="80" spans="1:13" ht="12.75" customHeight="1" x14ac:dyDescent="0.2">
      <c r="B80" s="157" t="s">
        <v>157</v>
      </c>
      <c r="C80" s="262">
        <v>8</v>
      </c>
      <c r="D80" s="262">
        <v>8</v>
      </c>
      <c r="E80" s="262"/>
      <c r="F80" s="262"/>
      <c r="G80" s="136"/>
      <c r="H80" s="348"/>
      <c r="I80" s="348"/>
      <c r="J80" s="348"/>
      <c r="K80" s="348"/>
      <c r="L80" s="348"/>
      <c r="M80" s="348"/>
    </row>
    <row r="81" spans="2:13" ht="12.75" customHeight="1" x14ac:dyDescent="0.2">
      <c r="B81" s="157" t="s">
        <v>158</v>
      </c>
      <c r="C81" s="262"/>
      <c r="D81" s="262"/>
      <c r="E81" s="262">
        <v>24</v>
      </c>
      <c r="F81" s="262"/>
      <c r="G81" s="136"/>
      <c r="H81" s="348"/>
      <c r="I81" s="348"/>
      <c r="J81" s="348"/>
      <c r="K81" s="348"/>
      <c r="L81" s="348"/>
      <c r="M81" s="348"/>
    </row>
    <row r="82" spans="2:13" ht="12.75" customHeight="1" x14ac:dyDescent="0.2">
      <c r="B82" s="157" t="s">
        <v>158</v>
      </c>
      <c r="C82" s="262"/>
      <c r="D82" s="262"/>
      <c r="E82" s="262">
        <v>24</v>
      </c>
      <c r="F82" s="262"/>
      <c r="G82" s="136"/>
      <c r="H82" s="348"/>
      <c r="I82" s="348"/>
      <c r="J82" s="348"/>
      <c r="K82" s="348"/>
      <c r="L82" s="348"/>
      <c r="M82" s="348"/>
    </row>
    <row r="83" spans="2:13" ht="12.75" customHeight="1" x14ac:dyDescent="0.2">
      <c r="B83" s="158" t="s">
        <v>159</v>
      </c>
      <c r="C83" s="262"/>
      <c r="D83" s="262"/>
      <c r="E83" s="262"/>
      <c r="F83" s="262">
        <v>12</v>
      </c>
      <c r="G83" s="136"/>
      <c r="H83" s="348"/>
      <c r="I83" s="348"/>
      <c r="J83" s="348"/>
      <c r="K83" s="348"/>
      <c r="L83" s="348"/>
      <c r="M83" s="348"/>
    </row>
    <row r="84" spans="2:13" ht="12.75" customHeight="1" x14ac:dyDescent="0.2">
      <c r="B84" s="159" t="s">
        <v>160</v>
      </c>
      <c r="C84" s="263">
        <v>8</v>
      </c>
      <c r="D84" s="263">
        <v>4</v>
      </c>
      <c r="E84" s="263">
        <v>8</v>
      </c>
      <c r="F84" s="263">
        <v>8</v>
      </c>
      <c r="G84" s="136"/>
      <c r="H84" s="168"/>
      <c r="I84" s="168"/>
      <c r="J84" s="168"/>
      <c r="K84" s="1"/>
      <c r="L84" s="1"/>
      <c r="M84" s="1"/>
    </row>
    <row r="85" spans="2:13" ht="12.75" customHeight="1" thickBot="1" x14ac:dyDescent="0.25">
      <c r="B85" s="159"/>
      <c r="C85" s="264">
        <f t="shared" ref="C85:E85" si="1">SUM(C79:C84)</f>
        <v>28</v>
      </c>
      <c r="D85" s="264">
        <f t="shared" si="1"/>
        <v>12</v>
      </c>
      <c r="E85" s="264">
        <f t="shared" si="1"/>
        <v>56</v>
      </c>
      <c r="F85" s="264">
        <f>SUM(F79:F84)</f>
        <v>20</v>
      </c>
      <c r="G85" s="164"/>
      <c r="H85" s="169"/>
      <c r="I85" s="168"/>
      <c r="J85" s="168"/>
      <c r="K85" s="1"/>
      <c r="L85" s="1"/>
      <c r="M85" s="1"/>
    </row>
    <row r="86" spans="2:13" ht="12.75" customHeight="1" x14ac:dyDescent="0.2">
      <c r="B86" s="159"/>
      <c r="C86" s="344" t="s">
        <v>184</v>
      </c>
      <c r="D86" s="344"/>
      <c r="E86" s="344"/>
      <c r="F86" s="261">
        <f>C85+D85+E85+F85</f>
        <v>116</v>
      </c>
      <c r="G86" s="136"/>
      <c r="H86" s="168"/>
      <c r="I86" s="168"/>
      <c r="J86" s="168"/>
      <c r="K86" s="1"/>
      <c r="L86" s="1"/>
      <c r="M86" s="1"/>
    </row>
    <row r="87" spans="2:13" x14ac:dyDescent="0.2">
      <c r="B87" s="159"/>
      <c r="C87" s="160"/>
      <c r="D87" s="265"/>
      <c r="E87" s="265"/>
      <c r="F87" s="265"/>
      <c r="G87" s="136"/>
      <c r="H87" s="168"/>
      <c r="I87" s="168"/>
      <c r="J87" s="168"/>
      <c r="K87" s="1"/>
      <c r="L87" s="1"/>
      <c r="M87" s="1"/>
    </row>
    <row r="88" spans="2:13" x14ac:dyDescent="0.2">
      <c r="B88" s="159"/>
      <c r="C88" s="160"/>
      <c r="D88" s="161"/>
      <c r="E88" s="161"/>
      <c r="F88" s="161"/>
      <c r="G88" s="136"/>
      <c r="H88" s="168"/>
      <c r="I88" s="168"/>
      <c r="J88" s="168"/>
      <c r="K88" s="1"/>
      <c r="L88" s="1"/>
      <c r="M88" s="1"/>
    </row>
    <row r="89" spans="2:13" x14ac:dyDescent="0.2">
      <c r="B89" s="159"/>
      <c r="C89" s="160"/>
      <c r="D89" s="161"/>
      <c r="E89" s="161"/>
      <c r="F89" s="161"/>
      <c r="G89" s="136"/>
      <c r="H89" s="168"/>
      <c r="I89" s="168"/>
      <c r="J89" s="168"/>
      <c r="K89" s="1"/>
      <c r="L89" s="1"/>
      <c r="M89" s="1"/>
    </row>
    <row r="90" spans="2:13" x14ac:dyDescent="0.2">
      <c r="B90" s="159"/>
      <c r="C90" s="160"/>
      <c r="D90" s="161"/>
      <c r="E90" s="161"/>
      <c r="F90" s="161"/>
      <c r="G90" s="136"/>
      <c r="H90" s="168"/>
      <c r="I90" s="168"/>
      <c r="J90" s="168"/>
      <c r="K90" s="1"/>
      <c r="L90" s="1"/>
      <c r="M90" s="1"/>
    </row>
    <row r="91" spans="2:13" x14ac:dyDescent="0.2">
      <c r="B91" s="159"/>
      <c r="C91" s="160"/>
      <c r="D91" s="161"/>
      <c r="E91" s="161"/>
      <c r="F91" s="161"/>
      <c r="G91" s="136"/>
      <c r="H91" s="168"/>
      <c r="I91" s="168"/>
      <c r="J91" s="168"/>
      <c r="K91" s="1"/>
      <c r="L91" s="1"/>
      <c r="M91" s="1"/>
    </row>
    <row r="92" spans="2:13" x14ac:dyDescent="0.2">
      <c r="B92" s="162"/>
      <c r="C92" s="160"/>
      <c r="D92" s="161"/>
      <c r="E92" s="161"/>
      <c r="F92" s="161"/>
      <c r="G92" s="136"/>
      <c r="H92" s="168"/>
      <c r="I92" s="168"/>
      <c r="J92" s="168"/>
      <c r="K92" s="1"/>
      <c r="L92" s="1"/>
      <c r="M92" s="1"/>
    </row>
    <row r="93" spans="2:13" x14ac:dyDescent="0.2">
      <c r="B93" s="122"/>
      <c r="C93" s="134"/>
      <c r="D93" s="132"/>
      <c r="E93" s="132"/>
      <c r="F93" s="132"/>
      <c r="H93" s="1"/>
      <c r="I93" s="1"/>
      <c r="J93" s="1"/>
      <c r="K93" s="1"/>
      <c r="L93" s="1"/>
      <c r="M93" s="1"/>
    </row>
    <row r="94" spans="2:13" x14ac:dyDescent="0.2">
      <c r="B94" s="122"/>
      <c r="C94" s="134"/>
      <c r="D94" s="132"/>
      <c r="E94" s="132"/>
      <c r="F94" s="132"/>
      <c r="H94" s="1"/>
      <c r="I94" s="1"/>
      <c r="J94" s="1"/>
      <c r="K94" s="1"/>
      <c r="L94" s="1"/>
      <c r="M94" s="1"/>
    </row>
    <row r="95" spans="2:13" x14ac:dyDescent="0.2">
      <c r="B95" s="122"/>
      <c r="C95" s="134"/>
      <c r="D95" s="132"/>
      <c r="E95" s="132"/>
      <c r="F95" s="132"/>
      <c r="H95" s="1"/>
      <c r="I95" s="1"/>
      <c r="J95" s="1"/>
      <c r="K95" s="1"/>
      <c r="L95" s="1"/>
      <c r="M95" s="1"/>
    </row>
    <row r="96" spans="2:13" ht="13.5" x14ac:dyDescent="0.2">
      <c r="B96" s="124"/>
      <c r="C96" s="135"/>
      <c r="D96" s="132"/>
      <c r="E96" s="132"/>
      <c r="F96" s="132"/>
    </row>
    <row r="97" spans="2:6" ht="13.5" x14ac:dyDescent="0.2">
      <c r="B97" s="125"/>
      <c r="C97" s="131"/>
      <c r="D97" s="132"/>
      <c r="E97" s="132"/>
      <c r="F97" s="132"/>
    </row>
    <row r="98" spans="2:6" ht="13.5" x14ac:dyDescent="0.2">
      <c r="B98" s="125"/>
      <c r="C98" s="131"/>
      <c r="D98" s="132"/>
      <c r="E98" s="132"/>
      <c r="F98" s="132"/>
    </row>
    <row r="99" spans="2:6" ht="13.5" x14ac:dyDescent="0.2">
      <c r="B99" s="125"/>
      <c r="C99" s="131"/>
      <c r="D99" s="132"/>
      <c r="E99" s="132"/>
      <c r="F99" s="132"/>
    </row>
    <row r="100" spans="2:6" ht="13.5" x14ac:dyDescent="0.2">
      <c r="B100" s="125"/>
      <c r="C100" s="131"/>
      <c r="D100" s="132"/>
      <c r="E100" s="132"/>
      <c r="F100" s="132"/>
    </row>
    <row r="101" spans="2:6" ht="13.5" x14ac:dyDescent="0.2">
      <c r="B101" s="125"/>
      <c r="C101" s="131"/>
      <c r="D101" s="132"/>
      <c r="E101" s="132"/>
      <c r="F101" s="132"/>
    </row>
    <row r="102" spans="2:6" ht="13.5" x14ac:dyDescent="0.2">
      <c r="B102" s="125"/>
      <c r="C102" s="131"/>
      <c r="D102" s="132"/>
      <c r="E102" s="132"/>
      <c r="F102" s="132"/>
    </row>
    <row r="103" spans="2:6" ht="13.5" x14ac:dyDescent="0.2">
      <c r="B103" s="125"/>
      <c r="C103" s="131"/>
      <c r="D103" s="132"/>
      <c r="E103" s="132"/>
      <c r="F103" s="132"/>
    </row>
    <row r="104" spans="2:6" ht="13.5" x14ac:dyDescent="0.2">
      <c r="B104" s="125"/>
      <c r="C104" s="131"/>
      <c r="D104" s="132"/>
      <c r="E104" s="132"/>
      <c r="F104" s="132"/>
    </row>
    <row r="105" spans="2:6" ht="13.5" x14ac:dyDescent="0.2">
      <c r="B105" s="126"/>
      <c r="C105" s="133"/>
      <c r="D105" s="132"/>
      <c r="E105" s="132"/>
      <c r="F105" s="132"/>
    </row>
    <row r="106" spans="2:6" x14ac:dyDescent="0.2">
      <c r="B106" s="122"/>
      <c r="C106" s="134"/>
      <c r="D106" s="132"/>
      <c r="E106" s="132"/>
      <c r="F106" s="132"/>
    </row>
    <row r="107" spans="2:6" x14ac:dyDescent="0.2">
      <c r="B107" s="122"/>
      <c r="C107" s="134"/>
      <c r="D107" s="132"/>
      <c r="E107" s="132"/>
      <c r="F107" s="132"/>
    </row>
    <row r="108" spans="2:6" x14ac:dyDescent="0.2">
      <c r="B108" s="122"/>
      <c r="C108" s="134"/>
      <c r="D108" s="132"/>
      <c r="E108" s="132"/>
      <c r="F108" s="132"/>
    </row>
    <row r="109" spans="2:6" x14ac:dyDescent="0.2">
      <c r="B109" s="122"/>
      <c r="C109" s="134"/>
      <c r="D109" s="132"/>
      <c r="E109" s="132"/>
      <c r="F109" s="132"/>
    </row>
    <row r="110" spans="2:6" x14ac:dyDescent="0.2">
      <c r="B110" s="122"/>
      <c r="C110" s="134"/>
      <c r="D110" s="132"/>
      <c r="E110" s="132"/>
      <c r="F110" s="132"/>
    </row>
    <row r="111" spans="2:6" x14ac:dyDescent="0.2">
      <c r="B111" s="122"/>
      <c r="C111" s="134"/>
      <c r="D111" s="132"/>
      <c r="E111" s="132"/>
      <c r="F111" s="132"/>
    </row>
    <row r="112" spans="2:6" x14ac:dyDescent="0.2">
      <c r="B112" s="122"/>
      <c r="C112" s="134"/>
      <c r="D112" s="132"/>
      <c r="E112" s="132"/>
      <c r="F112" s="132"/>
    </row>
    <row r="113" spans="2:6" x14ac:dyDescent="0.2">
      <c r="B113" s="122"/>
      <c r="C113" s="134"/>
      <c r="D113" s="132"/>
      <c r="E113" s="132"/>
      <c r="F113" s="132"/>
    </row>
    <row r="114" spans="2:6" x14ac:dyDescent="0.2">
      <c r="B114" s="122"/>
      <c r="C114" s="134"/>
      <c r="D114" s="132"/>
      <c r="E114" s="132"/>
      <c r="F114" s="132"/>
    </row>
    <row r="115" spans="2:6" x14ac:dyDescent="0.2">
      <c r="B115" s="122"/>
      <c r="C115" s="123"/>
    </row>
  </sheetData>
  <mergeCells count="15">
    <mergeCell ref="K1:K3"/>
    <mergeCell ref="L1:L3"/>
    <mergeCell ref="M1:M3"/>
    <mergeCell ref="H1:H3"/>
    <mergeCell ref="C86:E86"/>
    <mergeCell ref="C2:F2"/>
    <mergeCell ref="I1:I3"/>
    <mergeCell ref="J1:J3"/>
    <mergeCell ref="C78:E78"/>
    <mergeCell ref="H78:H83"/>
    <mergeCell ref="M78:M83"/>
    <mergeCell ref="L78:L83"/>
    <mergeCell ref="K78:K83"/>
    <mergeCell ref="J78:J83"/>
    <mergeCell ref="I78:I8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5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42</vt:i4>
      </vt:variant>
    </vt:vector>
  </HeadingPairs>
  <TitlesOfParts>
    <vt:vector size="46" baseType="lpstr">
      <vt:lpstr>VzorPolozky</vt:lpstr>
      <vt:lpstr>Stavba</vt:lpstr>
      <vt:lpstr>Položkový rozpočet</vt:lpstr>
      <vt:lpstr>Seznam IO, kabely MaR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'Položkový rozpočet'!Oblast_tisku</vt:lpstr>
      <vt:lpstr>'Seznam IO, kabely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Stavba!SazbaDPH2</vt:lpstr>
      <vt:lpstr>Vypracoval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DK-ELVIS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martin.dudek@dk-elvis.eu</dc:creator>
  <cp:lastModifiedBy>Jiri Horak</cp:lastModifiedBy>
  <cp:lastPrinted>2018-03-15T07:42:56Z</cp:lastPrinted>
  <dcterms:created xsi:type="dcterms:W3CDTF">2009-04-08T07:15:50Z</dcterms:created>
  <dcterms:modified xsi:type="dcterms:W3CDTF">2018-03-22T08:37:23Z</dcterms:modified>
</cp:coreProperties>
</file>